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https://rap684-my.sharepoint.com/personal/tesoreria_ejecafeterorap_gov_co/Documents/Escritorio/ARCHIVOS VARIOS/SEGUIMIENTO PLAN DE MEJORA 2024/CUARTO/"/>
    </mc:Choice>
  </mc:AlternateContent>
  <xr:revisionPtr revIDLastSave="0" documentId="8_{B3E79186-4641-4C97-BC4D-527B6C8875B5}" xr6:coauthVersionLast="47" xr6:coauthVersionMax="47" xr10:uidLastSave="{00000000-0000-0000-0000-000000000000}"/>
  <bookViews>
    <workbookView xWindow="-120" yWindow="-120" windowWidth="29040" windowHeight="15720" xr2:uid="{618F115C-7C52-4D39-AD3B-67F03E7AED11}"/>
  </bookViews>
  <sheets>
    <sheet name="Plan de Mejoramiento CUARTO " sheetId="1" r:id="rId1"/>
  </sheets>
  <externalReferences>
    <externalReference r:id="rId2"/>
  </externalReferences>
  <definedNames>
    <definedName name="_xlnm._FilterDatabase" localSheetId="0" hidden="1">'Plan de Mejoramiento CUARTO '!$A$1:$AA$73</definedName>
    <definedName name="_xlnm.Print_Titles" localSheetId="0">'Plan de Mejoramiento CUARTO '!$1:$1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71" i="1" l="1"/>
  <c r="Q71" i="1"/>
  <c r="O71" i="1"/>
  <c r="L71" i="1"/>
  <c r="M71" i="1" s="1"/>
  <c r="P71" i="1" s="1"/>
  <c r="K71" i="1"/>
  <c r="J71" i="1"/>
  <c r="I71" i="1"/>
  <c r="H71" i="1"/>
  <c r="O70" i="1"/>
  <c r="M70" i="1"/>
  <c r="P70" i="1" s="1"/>
  <c r="L70" i="1"/>
  <c r="R70" i="1" s="1"/>
  <c r="K70" i="1"/>
  <c r="J70" i="1"/>
  <c r="I70" i="1"/>
  <c r="H70" i="1"/>
  <c r="L69" i="1"/>
  <c r="R69" i="1" s="1"/>
  <c r="K69" i="1"/>
  <c r="J69" i="1"/>
  <c r="O69" i="1" s="1"/>
  <c r="I69" i="1"/>
  <c r="H69" i="1"/>
  <c r="G69" i="1"/>
  <c r="F69" i="1"/>
  <c r="E69" i="1"/>
  <c r="D69" i="1"/>
  <c r="C69" i="1"/>
  <c r="B69" i="1"/>
  <c r="A69" i="1"/>
  <c r="L68" i="1"/>
  <c r="R68" i="1" s="1"/>
  <c r="K68" i="1"/>
  <c r="J68" i="1"/>
  <c r="O68" i="1" s="1"/>
  <c r="I68" i="1"/>
  <c r="H68" i="1"/>
  <c r="R67" i="1"/>
  <c r="Q67" i="1"/>
  <c r="P67" i="1"/>
  <c r="O67" i="1"/>
  <c r="M67" i="1"/>
  <c r="L67" i="1"/>
  <c r="K67" i="1"/>
  <c r="J67" i="1"/>
  <c r="I67" i="1"/>
  <c r="H67" i="1"/>
  <c r="O66" i="1"/>
  <c r="L66" i="1"/>
  <c r="M66" i="1" s="1"/>
  <c r="P66" i="1" s="1"/>
  <c r="K66" i="1"/>
  <c r="J66" i="1"/>
  <c r="I66" i="1"/>
  <c r="H66" i="1"/>
  <c r="G66" i="1"/>
  <c r="F66" i="1"/>
  <c r="E66" i="1"/>
  <c r="D66" i="1"/>
  <c r="C66" i="1"/>
  <c r="B66" i="1"/>
  <c r="A66" i="1"/>
  <c r="O65" i="1"/>
  <c r="M65" i="1"/>
  <c r="P65" i="1" s="1"/>
  <c r="L65" i="1"/>
  <c r="R65" i="1" s="1"/>
  <c r="K65" i="1"/>
  <c r="J65" i="1"/>
  <c r="I65" i="1"/>
  <c r="H65" i="1"/>
  <c r="L64" i="1"/>
  <c r="R64" i="1" s="1"/>
  <c r="K64" i="1"/>
  <c r="J64" i="1"/>
  <c r="O64" i="1" s="1"/>
  <c r="I64" i="1"/>
  <c r="H64" i="1"/>
  <c r="R63" i="1"/>
  <c r="Q63" i="1"/>
  <c r="P63" i="1"/>
  <c r="O63" i="1"/>
  <c r="M63" i="1"/>
  <c r="L63" i="1"/>
  <c r="K63" i="1"/>
  <c r="J63" i="1"/>
  <c r="I63" i="1"/>
  <c r="H63" i="1"/>
  <c r="L62" i="1"/>
  <c r="M62" i="1" s="1"/>
  <c r="P62" i="1" s="1"/>
  <c r="K62" i="1"/>
  <c r="J62" i="1"/>
  <c r="O62" i="1" s="1"/>
  <c r="I62" i="1"/>
  <c r="H62" i="1"/>
  <c r="G62" i="1"/>
  <c r="F62" i="1"/>
  <c r="E62" i="1"/>
  <c r="D62" i="1"/>
  <c r="C62" i="1"/>
  <c r="B62" i="1"/>
  <c r="A62" i="1"/>
  <c r="O61" i="1"/>
  <c r="L61" i="1"/>
  <c r="M61" i="1" s="1"/>
  <c r="P61" i="1" s="1"/>
  <c r="K61" i="1"/>
  <c r="J61" i="1"/>
  <c r="I61" i="1"/>
  <c r="H61" i="1"/>
  <c r="R60" i="1"/>
  <c r="Q60" i="1"/>
  <c r="L60" i="1"/>
  <c r="K60" i="1"/>
  <c r="M60" i="1" s="1"/>
  <c r="J60" i="1"/>
  <c r="O60" i="1" s="1"/>
  <c r="I60" i="1"/>
  <c r="H60" i="1"/>
  <c r="R59" i="1"/>
  <c r="Q59" i="1"/>
  <c r="P59" i="1"/>
  <c r="O59" i="1"/>
  <c r="M59" i="1"/>
  <c r="L59" i="1"/>
  <c r="K59" i="1"/>
  <c r="J59" i="1"/>
  <c r="I59" i="1"/>
  <c r="H59" i="1"/>
  <c r="L58" i="1"/>
  <c r="R58" i="1" s="1"/>
  <c r="K58" i="1"/>
  <c r="J58" i="1"/>
  <c r="O58" i="1" s="1"/>
  <c r="I58" i="1"/>
  <c r="H58" i="1"/>
  <c r="G58" i="1"/>
  <c r="F58" i="1"/>
  <c r="E58" i="1"/>
  <c r="D58" i="1"/>
  <c r="C58" i="1"/>
  <c r="B58" i="1"/>
  <c r="A58" i="1"/>
  <c r="L57" i="1"/>
  <c r="Q57" i="1" s="1"/>
  <c r="K57" i="1"/>
  <c r="J57" i="1"/>
  <c r="O57" i="1" s="1"/>
  <c r="I57" i="1"/>
  <c r="H57" i="1"/>
  <c r="R56" i="1"/>
  <c r="Q56" i="1"/>
  <c r="M56" i="1"/>
  <c r="L56" i="1"/>
  <c r="K56" i="1"/>
  <c r="J56" i="1"/>
  <c r="O56" i="1" s="1"/>
  <c r="P56" i="1" s="1"/>
  <c r="I56" i="1"/>
  <c r="H56" i="1"/>
  <c r="R55" i="1"/>
  <c r="Q55" i="1"/>
  <c r="P55" i="1"/>
  <c r="O55" i="1"/>
  <c r="M55" i="1"/>
  <c r="L55" i="1"/>
  <c r="K55" i="1"/>
  <c r="J55" i="1"/>
  <c r="I55" i="1"/>
  <c r="H55" i="1"/>
  <c r="L54" i="1"/>
  <c r="R54" i="1" s="1"/>
  <c r="K54" i="1"/>
  <c r="J54" i="1"/>
  <c r="O54" i="1" s="1"/>
  <c r="I54" i="1"/>
  <c r="H54" i="1"/>
  <c r="G54" i="1"/>
  <c r="F54" i="1"/>
  <c r="E54" i="1"/>
  <c r="D54" i="1"/>
  <c r="C54" i="1"/>
  <c r="B54" i="1"/>
  <c r="A54" i="1"/>
  <c r="L53" i="1"/>
  <c r="R53" i="1" s="1"/>
  <c r="K53" i="1"/>
  <c r="J53" i="1"/>
  <c r="O53" i="1" s="1"/>
  <c r="I53" i="1"/>
  <c r="H53" i="1"/>
  <c r="R52" i="1"/>
  <c r="Q52" i="1"/>
  <c r="O52" i="1"/>
  <c r="L52" i="1"/>
  <c r="M52" i="1" s="1"/>
  <c r="P52" i="1" s="1"/>
  <c r="K52" i="1"/>
  <c r="J52" i="1"/>
  <c r="I52" i="1"/>
  <c r="H52" i="1"/>
  <c r="R51" i="1"/>
  <c r="Q51" i="1"/>
  <c r="O51" i="1"/>
  <c r="P51" i="1" s="1"/>
  <c r="M51" i="1"/>
  <c r="L51" i="1"/>
  <c r="K51" i="1"/>
  <c r="J51" i="1"/>
  <c r="I51" i="1"/>
  <c r="H51" i="1"/>
  <c r="L50" i="1"/>
  <c r="M50" i="1" s="1"/>
  <c r="K50" i="1"/>
  <c r="J50" i="1"/>
  <c r="O50" i="1" s="1"/>
  <c r="I50" i="1"/>
  <c r="H50" i="1"/>
  <c r="G50" i="1"/>
  <c r="F50" i="1"/>
  <c r="D50" i="1"/>
  <c r="C50" i="1"/>
  <c r="B50" i="1"/>
  <c r="A50" i="1"/>
  <c r="L49" i="1"/>
  <c r="R49" i="1" s="1"/>
  <c r="K49" i="1"/>
  <c r="J49" i="1"/>
  <c r="O49" i="1" s="1"/>
  <c r="I49" i="1"/>
  <c r="H49" i="1"/>
  <c r="R48" i="1"/>
  <c r="Q48" i="1"/>
  <c r="O48" i="1"/>
  <c r="L48" i="1"/>
  <c r="M48" i="1" s="1"/>
  <c r="P48" i="1" s="1"/>
  <c r="K48" i="1"/>
  <c r="J48" i="1"/>
  <c r="I48" i="1"/>
  <c r="H48" i="1"/>
  <c r="O47" i="1"/>
  <c r="L47" i="1"/>
  <c r="R47" i="1" s="1"/>
  <c r="K47" i="1"/>
  <c r="J47" i="1"/>
  <c r="I47" i="1"/>
  <c r="H47" i="1"/>
  <c r="R46" i="1"/>
  <c r="Q46" i="1"/>
  <c r="L46" i="1"/>
  <c r="M46" i="1" s="1"/>
  <c r="K46" i="1"/>
  <c r="J46" i="1"/>
  <c r="O46" i="1" s="1"/>
  <c r="I46" i="1"/>
  <c r="H46" i="1"/>
  <c r="G46" i="1"/>
  <c r="F46" i="1"/>
  <c r="E46" i="1"/>
  <c r="D46" i="1"/>
  <c r="C46" i="1"/>
  <c r="B46" i="1"/>
  <c r="A46" i="1"/>
  <c r="L45" i="1"/>
  <c r="R45" i="1" s="1"/>
  <c r="K45" i="1"/>
  <c r="J45" i="1"/>
  <c r="O45" i="1" s="1"/>
  <c r="I45" i="1"/>
  <c r="H45" i="1"/>
  <c r="R44" i="1"/>
  <c r="Q44" i="1"/>
  <c r="O44" i="1"/>
  <c r="L44" i="1"/>
  <c r="K44" i="1"/>
  <c r="M44" i="1" s="1"/>
  <c r="P44" i="1" s="1"/>
  <c r="J44" i="1"/>
  <c r="I44" i="1"/>
  <c r="H44" i="1"/>
  <c r="L43" i="1"/>
  <c r="Q43" i="1" s="1"/>
  <c r="K43" i="1"/>
  <c r="J43" i="1"/>
  <c r="O43" i="1" s="1"/>
  <c r="I43" i="1"/>
  <c r="H43" i="1"/>
  <c r="G43" i="1"/>
  <c r="F43" i="1"/>
  <c r="E43" i="1"/>
  <c r="D43" i="1"/>
  <c r="C43" i="1"/>
  <c r="B43" i="1"/>
  <c r="A43" i="1"/>
  <c r="O42" i="1"/>
  <c r="L42" i="1"/>
  <c r="M42" i="1" s="1"/>
  <c r="P42" i="1" s="1"/>
  <c r="K42" i="1"/>
  <c r="J42" i="1"/>
  <c r="I42" i="1"/>
  <c r="H42" i="1"/>
  <c r="R41" i="1"/>
  <c r="Q41" i="1"/>
  <c r="L41" i="1"/>
  <c r="M41" i="1" s="1"/>
  <c r="K41" i="1"/>
  <c r="J41" i="1"/>
  <c r="O41" i="1" s="1"/>
  <c r="I41" i="1"/>
  <c r="H41" i="1"/>
  <c r="R40" i="1"/>
  <c r="Q40" i="1"/>
  <c r="P40" i="1"/>
  <c r="O40" i="1"/>
  <c r="M40" i="1"/>
  <c r="L40" i="1"/>
  <c r="K40" i="1"/>
  <c r="J40" i="1"/>
  <c r="I40" i="1"/>
  <c r="H40" i="1"/>
  <c r="L39" i="1"/>
  <c r="M39" i="1" s="1"/>
  <c r="K39" i="1"/>
  <c r="J39" i="1"/>
  <c r="O39" i="1" s="1"/>
  <c r="I39" i="1"/>
  <c r="H39" i="1"/>
  <c r="G39" i="1"/>
  <c r="F39" i="1"/>
  <c r="E39" i="1"/>
  <c r="D39" i="1"/>
  <c r="C39" i="1"/>
  <c r="B39" i="1"/>
  <c r="A39" i="1"/>
  <c r="L38" i="1"/>
  <c r="M38" i="1" s="1"/>
  <c r="P38" i="1" s="1"/>
  <c r="K38" i="1"/>
  <c r="J38" i="1"/>
  <c r="O38" i="1" s="1"/>
  <c r="I38" i="1"/>
  <c r="H38" i="1"/>
  <c r="R37" i="1"/>
  <c r="Q37" i="1"/>
  <c r="M37" i="1"/>
  <c r="L37" i="1"/>
  <c r="K37" i="1"/>
  <c r="J37" i="1"/>
  <c r="O37" i="1" s="1"/>
  <c r="P37" i="1" s="1"/>
  <c r="I37" i="1"/>
  <c r="H37" i="1"/>
  <c r="R36" i="1"/>
  <c r="Q36" i="1"/>
  <c r="P36" i="1"/>
  <c r="O36" i="1"/>
  <c r="M36" i="1"/>
  <c r="L36" i="1"/>
  <c r="K36" i="1"/>
  <c r="J36" i="1"/>
  <c r="I36" i="1"/>
  <c r="H36" i="1"/>
  <c r="L35" i="1"/>
  <c r="M35" i="1" s="1"/>
  <c r="P35" i="1" s="1"/>
  <c r="K35" i="1"/>
  <c r="J35" i="1"/>
  <c r="O35" i="1" s="1"/>
  <c r="I35" i="1"/>
  <c r="H35" i="1"/>
  <c r="G35" i="1"/>
  <c r="F35" i="1"/>
  <c r="E35" i="1"/>
  <c r="D35" i="1"/>
  <c r="C35" i="1"/>
  <c r="B35" i="1"/>
  <c r="A35" i="1"/>
  <c r="L34" i="1"/>
  <c r="M34" i="1" s="1"/>
  <c r="K34" i="1"/>
  <c r="J34" i="1"/>
  <c r="O34" i="1" s="1"/>
  <c r="I34" i="1"/>
  <c r="H34" i="1"/>
  <c r="R33" i="1"/>
  <c r="Q33" i="1"/>
  <c r="O33" i="1"/>
  <c r="L33" i="1"/>
  <c r="M33" i="1" s="1"/>
  <c r="P33" i="1" s="1"/>
  <c r="K33" i="1"/>
  <c r="J33" i="1"/>
  <c r="I33" i="1"/>
  <c r="H33" i="1"/>
  <c r="Q32" i="1"/>
  <c r="O32" i="1"/>
  <c r="P32" i="1" s="1"/>
  <c r="M32" i="1"/>
  <c r="L32" i="1"/>
  <c r="R32" i="1" s="1"/>
  <c r="K32" i="1"/>
  <c r="J32" i="1"/>
  <c r="I32" i="1"/>
  <c r="H32" i="1"/>
  <c r="G32" i="1"/>
  <c r="F32" i="1"/>
  <c r="E32" i="1"/>
  <c r="D32" i="1"/>
  <c r="C32" i="1"/>
  <c r="B32" i="1"/>
  <c r="A32" i="1"/>
  <c r="R31" i="1"/>
  <c r="Q31" i="1"/>
  <c r="P31" i="1"/>
  <c r="O31" i="1"/>
  <c r="M31" i="1"/>
  <c r="L31" i="1"/>
  <c r="K31" i="1"/>
  <c r="J31" i="1"/>
  <c r="I31" i="1"/>
  <c r="H31" i="1"/>
  <c r="L30" i="1"/>
  <c r="M30" i="1" s="1"/>
  <c r="K30" i="1"/>
  <c r="J30" i="1"/>
  <c r="O30" i="1" s="1"/>
  <c r="I30" i="1"/>
  <c r="H30" i="1"/>
  <c r="G30" i="1"/>
  <c r="F30" i="1"/>
  <c r="E30" i="1"/>
  <c r="D30" i="1"/>
  <c r="C30" i="1"/>
  <c r="B30" i="1"/>
  <c r="A30" i="1"/>
  <c r="L29" i="1"/>
  <c r="M29" i="1" s="1"/>
  <c r="K29" i="1"/>
  <c r="J29" i="1"/>
  <c r="O29" i="1" s="1"/>
  <c r="I29" i="1"/>
  <c r="H29" i="1"/>
  <c r="R28" i="1"/>
  <c r="Q28" i="1"/>
  <c r="O28" i="1"/>
  <c r="L28" i="1"/>
  <c r="M28" i="1" s="1"/>
  <c r="P28" i="1" s="1"/>
  <c r="K28" i="1"/>
  <c r="J28" i="1"/>
  <c r="I28" i="1"/>
  <c r="H28" i="1"/>
  <c r="Q27" i="1"/>
  <c r="O27" i="1"/>
  <c r="M27" i="1"/>
  <c r="P27" i="1" s="1"/>
  <c r="L27" i="1"/>
  <c r="R27" i="1" s="1"/>
  <c r="K27" i="1"/>
  <c r="J27" i="1"/>
  <c r="I27" i="1"/>
  <c r="H27" i="1"/>
  <c r="L26" i="1"/>
  <c r="R26" i="1" s="1"/>
  <c r="K26" i="1"/>
  <c r="J26" i="1"/>
  <c r="O26" i="1" s="1"/>
  <c r="I26" i="1"/>
  <c r="H26" i="1"/>
  <c r="G26" i="1"/>
  <c r="F26" i="1"/>
  <c r="E26" i="1"/>
  <c r="D26" i="1"/>
  <c r="C26" i="1"/>
  <c r="B26" i="1"/>
  <c r="A26" i="1"/>
  <c r="L25" i="1"/>
  <c r="M25" i="1" s="1"/>
  <c r="P25" i="1" s="1"/>
  <c r="K25" i="1"/>
  <c r="J25" i="1"/>
  <c r="O25" i="1" s="1"/>
  <c r="I25" i="1"/>
  <c r="H25" i="1"/>
  <c r="R24" i="1"/>
  <c r="Q24" i="1"/>
  <c r="O24" i="1"/>
  <c r="P24" i="1" s="1"/>
  <c r="M24" i="1"/>
  <c r="L24" i="1"/>
  <c r="K24" i="1"/>
  <c r="J24" i="1"/>
  <c r="I24" i="1"/>
  <c r="H24" i="1"/>
  <c r="O23" i="1"/>
  <c r="M23" i="1"/>
  <c r="P23" i="1" s="1"/>
  <c r="L23" i="1"/>
  <c r="R23" i="1" s="1"/>
  <c r="K23" i="1"/>
  <c r="J23" i="1"/>
  <c r="I23" i="1"/>
  <c r="H23" i="1"/>
  <c r="L22" i="1"/>
  <c r="R22" i="1" s="1"/>
  <c r="K22" i="1"/>
  <c r="J22" i="1"/>
  <c r="O22" i="1" s="1"/>
  <c r="I22" i="1"/>
  <c r="H22" i="1"/>
  <c r="G22" i="1"/>
  <c r="F22" i="1"/>
  <c r="E22" i="1"/>
  <c r="D22" i="1"/>
  <c r="C22" i="1"/>
  <c r="B22" i="1"/>
  <c r="A22" i="1"/>
  <c r="L21" i="1"/>
  <c r="M21" i="1" s="1"/>
  <c r="P21" i="1" s="1"/>
  <c r="K21" i="1"/>
  <c r="J21" i="1"/>
  <c r="O21" i="1" s="1"/>
  <c r="I21" i="1"/>
  <c r="H21" i="1"/>
  <c r="R20" i="1"/>
  <c r="Q20" i="1"/>
  <c r="P20" i="1"/>
  <c r="O20" i="1"/>
  <c r="M20" i="1"/>
  <c r="L20" i="1"/>
  <c r="K20" i="1"/>
  <c r="J20" i="1"/>
  <c r="I20" i="1"/>
  <c r="H20" i="1"/>
  <c r="L19" i="1"/>
  <c r="R19" i="1" s="1"/>
  <c r="K19" i="1"/>
  <c r="J19" i="1"/>
  <c r="O19" i="1" s="1"/>
  <c r="I19" i="1"/>
  <c r="H19" i="1"/>
  <c r="R18" i="1"/>
  <c r="Q18" i="1"/>
  <c r="L18" i="1"/>
  <c r="M18" i="1" s="1"/>
  <c r="P18" i="1" s="1"/>
  <c r="K18" i="1"/>
  <c r="J18" i="1"/>
  <c r="O18" i="1" s="1"/>
  <c r="I18" i="1"/>
  <c r="H18" i="1"/>
  <c r="G18" i="1"/>
  <c r="F18" i="1"/>
  <c r="E18" i="1"/>
  <c r="D18" i="1"/>
  <c r="C18" i="1"/>
  <c r="B18" i="1"/>
  <c r="A18" i="1"/>
  <c r="O17" i="1"/>
  <c r="L17" i="1"/>
  <c r="R17" i="1" s="1"/>
  <c r="K17" i="1"/>
  <c r="I17" i="1"/>
  <c r="H17" i="1"/>
  <c r="R16" i="1"/>
  <c r="Q16" i="1"/>
  <c r="P16" i="1"/>
  <c r="O16" i="1"/>
  <c r="M16" i="1"/>
  <c r="L16" i="1"/>
  <c r="K16" i="1"/>
  <c r="J16" i="1"/>
  <c r="I16" i="1"/>
  <c r="H16" i="1"/>
  <c r="L15" i="1"/>
  <c r="M15" i="1" s="1"/>
  <c r="K15" i="1"/>
  <c r="J15" i="1"/>
  <c r="O15" i="1" s="1"/>
  <c r="I15" i="1"/>
  <c r="H15" i="1"/>
  <c r="R14" i="1"/>
  <c r="Q14" i="1"/>
  <c r="O14" i="1"/>
  <c r="L14" i="1"/>
  <c r="M14" i="1" s="1"/>
  <c r="P14" i="1" s="1"/>
  <c r="K14" i="1"/>
  <c r="J14" i="1"/>
  <c r="I14" i="1"/>
  <c r="H14" i="1"/>
  <c r="G14" i="1"/>
  <c r="F14" i="1"/>
  <c r="E14" i="1"/>
  <c r="D14" i="1"/>
  <c r="C14" i="1"/>
  <c r="B14" i="1"/>
  <c r="A14" i="1"/>
  <c r="R13" i="1"/>
  <c r="Q13" i="1"/>
  <c r="M13" i="1"/>
  <c r="L13" i="1"/>
  <c r="K13" i="1"/>
  <c r="J13" i="1"/>
  <c r="O13" i="1" s="1"/>
  <c r="P13" i="1" s="1"/>
  <c r="I13" i="1"/>
  <c r="H13" i="1"/>
  <c r="R12" i="1"/>
  <c r="Q12" i="1"/>
  <c r="O12" i="1"/>
  <c r="P12" i="1" s="1"/>
  <c r="M12" i="1"/>
  <c r="L12" i="1"/>
  <c r="K12" i="1"/>
  <c r="J12" i="1"/>
  <c r="I12" i="1"/>
  <c r="H12" i="1"/>
  <c r="L11" i="1"/>
  <c r="R11" i="1" s="1"/>
  <c r="K11" i="1"/>
  <c r="J11" i="1"/>
  <c r="O11" i="1" s="1"/>
  <c r="I11" i="1"/>
  <c r="H11" i="1"/>
  <c r="R10" i="1"/>
  <c r="Q10" i="1"/>
  <c r="O10" i="1"/>
  <c r="P10" i="1" s="1"/>
  <c r="M10" i="1"/>
  <c r="L10" i="1"/>
  <c r="K10" i="1"/>
  <c r="J10" i="1"/>
  <c r="I10" i="1"/>
  <c r="H10" i="1"/>
  <c r="G10" i="1"/>
  <c r="F10" i="1"/>
  <c r="E10" i="1"/>
  <c r="D10" i="1"/>
  <c r="C10" i="1"/>
  <c r="B10" i="1"/>
  <c r="R9" i="1"/>
  <c r="Q9" i="1"/>
  <c r="O9" i="1"/>
  <c r="P9" i="1" s="1"/>
  <c r="M9" i="1"/>
  <c r="L9" i="1"/>
  <c r="K9" i="1"/>
  <c r="J9" i="1"/>
  <c r="I9" i="1"/>
  <c r="H9" i="1"/>
  <c r="O8" i="1"/>
  <c r="L8" i="1"/>
  <c r="M8" i="1" s="1"/>
  <c r="P8" i="1" s="1"/>
  <c r="K8" i="1"/>
  <c r="J8" i="1"/>
  <c r="I8" i="1"/>
  <c r="H8" i="1"/>
  <c r="L7" i="1"/>
  <c r="R7" i="1" s="1"/>
  <c r="K7" i="1"/>
  <c r="J7" i="1"/>
  <c r="O7" i="1" s="1"/>
  <c r="I7" i="1"/>
  <c r="H7" i="1"/>
  <c r="R6" i="1"/>
  <c r="Q6" i="1"/>
  <c r="O6" i="1"/>
  <c r="L6" i="1"/>
  <c r="M6" i="1" s="1"/>
  <c r="P6" i="1" s="1"/>
  <c r="K6" i="1"/>
  <c r="J6" i="1"/>
  <c r="I6" i="1"/>
  <c r="H6" i="1"/>
  <c r="G6" i="1"/>
  <c r="F6" i="1"/>
  <c r="E6" i="1"/>
  <c r="D6" i="1"/>
  <c r="C6" i="1"/>
  <c r="B6" i="1"/>
  <c r="A6" i="1"/>
  <c r="R5" i="1"/>
  <c r="Q5" i="1"/>
  <c r="P5" i="1"/>
  <c r="O5" i="1"/>
  <c r="M5" i="1"/>
  <c r="L5" i="1"/>
  <c r="K5" i="1"/>
  <c r="J5" i="1"/>
  <c r="I5" i="1"/>
  <c r="H5" i="1"/>
  <c r="L4" i="1"/>
  <c r="R4" i="1" s="1"/>
  <c r="K4" i="1"/>
  <c r="J4" i="1"/>
  <c r="O4" i="1" s="1"/>
  <c r="I4" i="1"/>
  <c r="H4" i="1"/>
  <c r="R3" i="1"/>
  <c r="Q3" i="1"/>
  <c r="L3" i="1"/>
  <c r="K3" i="1"/>
  <c r="M3" i="1" s="1"/>
  <c r="J3" i="1"/>
  <c r="O3" i="1" s="1"/>
  <c r="I3" i="1"/>
  <c r="H3" i="1"/>
  <c r="R2" i="1"/>
  <c r="R72" i="1" s="1"/>
  <c r="T82" i="1" s="1"/>
  <c r="Q2" i="1"/>
  <c r="Q72" i="1" s="1"/>
  <c r="T84" i="1" s="1"/>
  <c r="P2" i="1"/>
  <c r="O2" i="1"/>
  <c r="M2" i="1"/>
  <c r="L2" i="1"/>
  <c r="K2" i="1"/>
  <c r="J2" i="1"/>
  <c r="I2" i="1"/>
  <c r="H2" i="1"/>
  <c r="G2" i="1"/>
  <c r="F2" i="1"/>
  <c r="E2" i="1"/>
  <c r="D2" i="1"/>
  <c r="C2" i="1"/>
  <c r="B2" i="1"/>
  <c r="A2" i="1"/>
  <c r="P34" i="1" l="1"/>
  <c r="P30" i="1"/>
  <c r="P15" i="1"/>
  <c r="P46" i="1"/>
  <c r="P50" i="1"/>
  <c r="P3" i="1"/>
  <c r="P29" i="1"/>
  <c r="P41" i="1"/>
  <c r="P60" i="1"/>
  <c r="P39" i="1"/>
  <c r="M43" i="1"/>
  <c r="P43" i="1" s="1"/>
  <c r="M57" i="1"/>
  <c r="P57" i="1" s="1"/>
  <c r="Q23" i="1"/>
  <c r="M53" i="1"/>
  <c r="P53" i="1" s="1"/>
  <c r="Q70" i="1"/>
  <c r="Q4" i="1"/>
  <c r="M11" i="1"/>
  <c r="P11" i="1" s="1"/>
  <c r="Q61" i="1"/>
  <c r="Q38" i="1"/>
  <c r="R66" i="1"/>
  <c r="M7" i="1"/>
  <c r="P7" i="1" s="1"/>
  <c r="Q15" i="1"/>
  <c r="M17" i="1"/>
  <c r="P17" i="1" s="1"/>
  <c r="M22" i="1"/>
  <c r="P22" i="1" s="1"/>
  <c r="Q29" i="1"/>
  <c r="Q34" i="1"/>
  <c r="R38" i="1"/>
  <c r="Q39" i="1"/>
  <c r="R43" i="1"/>
  <c r="M45" i="1"/>
  <c r="P45" i="1" s="1"/>
  <c r="Q53" i="1"/>
  <c r="R57" i="1"/>
  <c r="Q58" i="1"/>
  <c r="R62" i="1"/>
  <c r="M64" i="1"/>
  <c r="P64" i="1" s="1"/>
  <c r="M69" i="1"/>
  <c r="P69" i="1" s="1"/>
  <c r="Q8" i="1"/>
  <c r="M58" i="1"/>
  <c r="P58" i="1" s="1"/>
  <c r="R8" i="1"/>
  <c r="Q66" i="1"/>
  <c r="M68" i="1"/>
  <c r="P68" i="1" s="1"/>
  <c r="Q11" i="1"/>
  <c r="R15" i="1"/>
  <c r="Q25" i="1"/>
  <c r="R29" i="1"/>
  <c r="Q30" i="1"/>
  <c r="R34" i="1"/>
  <c r="Q35" i="1"/>
  <c r="R39" i="1"/>
  <c r="Q54" i="1"/>
  <c r="M4" i="1"/>
  <c r="P4" i="1" s="1"/>
  <c r="P72" i="1" s="1"/>
  <c r="M19" i="1"/>
  <c r="P19" i="1" s="1"/>
  <c r="M47" i="1"/>
  <c r="P47" i="1" s="1"/>
  <c r="M54" i="1"/>
  <c r="P54" i="1" s="1"/>
  <c r="R42" i="1"/>
  <c r="Q62" i="1"/>
  <c r="Q21" i="1"/>
  <c r="R25" i="1"/>
  <c r="Q26" i="1"/>
  <c r="R30" i="1"/>
  <c r="R35" i="1"/>
  <c r="Q49" i="1"/>
  <c r="Q50" i="1"/>
  <c r="Q68" i="1"/>
  <c r="Q19" i="1"/>
  <c r="Q47" i="1"/>
  <c r="M26" i="1"/>
  <c r="P26" i="1" s="1"/>
  <c r="M49" i="1"/>
  <c r="P49" i="1" s="1"/>
  <c r="R61" i="1"/>
  <c r="Q7" i="1"/>
  <c r="Q17" i="1"/>
  <c r="R21" i="1"/>
  <c r="Q22" i="1"/>
  <c r="Q45" i="1"/>
  <c r="R50" i="1"/>
  <c r="Q64" i="1"/>
  <c r="Q69" i="1"/>
  <c r="Q65" i="1"/>
  <c r="Q42" i="1"/>
  <c r="T83" i="1" l="1"/>
  <c r="T8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E8F203C9-70C0-4B98-B18F-993D6C2EEAC4}">
      <text>
        <r>
          <rPr>
            <sz val="10"/>
            <color rgb="FF000000"/>
            <rFont val="Arial"/>
            <family val="2"/>
            <scheme val="minor"/>
          </rPr>
          <t>======
ID#AAABaR1QqY8
laquijano    (2024-12-21 16:02:33)
Liste consecutivamente los hallazgos definidos  en el informe  partiendo de uno.  
Nota:  cuando una acción correctiva soluciona varios hallazgos de una misma naturaleza se  debe agrupar.</t>
        </r>
      </text>
    </comment>
    <comment ref="B1" authorId="0" shapeId="0" xr:uid="{B70EF450-4F0B-482B-90BB-1B77734C818B}">
      <text>
        <r>
          <rPr>
            <sz val="10"/>
            <color rgb="FF000000"/>
            <rFont val="Arial"/>
            <family val="2"/>
            <scheme val="minor"/>
          </rPr>
          <t>======
ID#AAABaR1QqXY
laquijano    (2024-12-21 16:02:33)
Seleccione el numero del codigo correspondiente a la naturaleza del hallazgo y su origen en las diferentes áreas de la administración, según la clasificación esteblecida por la CGR.</t>
        </r>
      </text>
    </comment>
    <comment ref="C1" authorId="0" shapeId="0" xr:uid="{81A2C795-7DD5-4D24-B68C-0B52019CE9EF}">
      <text>
        <r>
          <rPr>
            <sz val="10"/>
            <color rgb="FF000000"/>
            <rFont val="Arial"/>
            <family val="2"/>
            <scheme val="minor"/>
          </rPr>
          <t>======
ID#AAABaR1QqXU
CONTRALORIA     (2024-12-21 16:02:33)
DESCRIBA BREVEMENTE EL HALLAZGO ( NO MAS DE 50 PALABRAS).</t>
        </r>
      </text>
    </comment>
    <comment ref="D1" authorId="0" shapeId="0" xr:uid="{F50A333D-7FD0-4AAF-9F60-B6F03DA09922}">
      <text>
        <r>
          <rPr>
            <sz val="10"/>
            <color rgb="FF000000"/>
            <rFont val="Arial"/>
            <family val="2"/>
            <scheme val="minor"/>
          </rPr>
          <t>======
ID#AAABaR1QqXc
CONTRALORIA     (2024-12-21 16:02:33)
RELACIONE EL FACTOR GENERADOR DE LA FALLA ADMINISTRATIVA.</t>
        </r>
      </text>
    </comment>
    <comment ref="E1" authorId="0" shapeId="0" xr:uid="{729F6EC5-CC86-4773-A828-9AFBD259479C}">
      <text>
        <r>
          <rPr>
            <sz val="10"/>
            <color rgb="FF000000"/>
            <rFont val="Arial"/>
            <family val="2"/>
            <scheme val="minor"/>
          </rPr>
          <t>======
ID#AAABaR1QqYY
CONTRALORIA     (2024-12-21 16:02:33)
RELACIONE LAS CONSECUENCIAS DE LA FALLA.</t>
        </r>
      </text>
    </comment>
    <comment ref="F1" authorId="0" shapeId="0" xr:uid="{B5763759-FA0C-47E3-A0A1-F77FD90A3850}">
      <text>
        <r>
          <rPr>
            <sz val="10"/>
            <color rgb="FF000000"/>
            <rFont val="Arial"/>
            <family val="2"/>
            <scheme val="minor"/>
          </rPr>
          <t>======
ID#AAABaR1QqZA
laquijano    (2024-12-21 16:02:33)
Registre la acción (correctiva y/o preventiva) que adopta la entidad para subsanar o corregir la causa que genera el  hallazgo.</t>
        </r>
      </text>
    </comment>
    <comment ref="G1" authorId="0" shapeId="0" xr:uid="{5439CD7C-29FC-4194-ACAB-C46F6649C13A}">
      <text>
        <r>
          <rPr>
            <sz val="10"/>
            <color rgb="FF000000"/>
            <rFont val="Arial"/>
            <family val="2"/>
            <scheme val="minor"/>
          </rPr>
          <t>======
ID#AAABaR1QqYo
laquijano    (2024-12-21 16:02:33)
Relacione de manera concreta el objetivo que tiene que cumplir  la acción emprendida para corregir o prevenir las situaciones que se derivan de los hallazgos.</t>
        </r>
      </text>
    </comment>
    <comment ref="H1" authorId="0" shapeId="0" xr:uid="{CE299A3E-53EA-4CEB-B6DA-8772E634445D}">
      <text>
        <r>
          <rPr>
            <sz val="10"/>
            <color rgb="FF000000"/>
            <rFont val="Arial"/>
            <family val="2"/>
            <scheme val="minor"/>
          </rPr>
          <t>======
ID#AAABaR1QqXM
laquijano    (2024-12-21 16:02:33)
Relacione y cuantifique las actividades a desarrollar para el cumplimiento de las metas parciales y finales que permitan medir el avance y cumplimiento del propósito  de mejoramiento. 
Se deben incluir tantas filas como metas sean necesarias.</t>
        </r>
      </text>
    </comment>
    <comment ref="I1" authorId="0" shapeId="0" xr:uid="{95FAA91C-CC41-4FB9-9D94-4A48BECAD39C}">
      <text>
        <r>
          <rPr>
            <sz val="10"/>
            <color rgb="FF000000"/>
            <rFont val="Arial"/>
            <family val="2"/>
            <scheme val="minor"/>
          </rPr>
          <t>======
ID#AAABaR1QqXw
laquijano    (2024-12-21 16:02:33)
Relacione el nombre de la unidad de medida que se  utiliza para medir el grado de avance de la actividad .
(unidades o porcentaje)</t>
        </r>
      </text>
    </comment>
    <comment ref="J1" authorId="0" shapeId="0" xr:uid="{50D53D1D-3B26-4F37-AB18-1B40B1FFF924}">
      <text>
        <r>
          <rPr>
            <sz val="10"/>
            <color rgb="FF000000"/>
            <rFont val="Arial"/>
            <family val="2"/>
            <scheme val="minor"/>
          </rPr>
          <t>======
ID#AAABaR1QqYA
laquijano    (2024-12-21 16:02:33)
Relacione la cantidad, Volumen o tamaño de la actividad, establecido en unidades o porcentajes.</t>
        </r>
      </text>
    </comment>
    <comment ref="K1" authorId="0" shapeId="0" xr:uid="{3115210B-68E7-4C14-9401-BDAECAF3E5AB}">
      <text>
        <r>
          <rPr>
            <sz val="10"/>
            <color rgb="FF000000"/>
            <rFont val="Arial"/>
            <family val="2"/>
            <scheme val="minor"/>
          </rPr>
          <t>======
ID#AAABaR1QqX0
laquijano    (2024-12-21 16:02:33)
Fecha programada para la iniciación de cada actividad para el cumplimiento de la meta final.</t>
        </r>
      </text>
    </comment>
    <comment ref="L1" authorId="0" shapeId="0" xr:uid="{FF387894-03EE-4F8A-A3B1-87DC31007D55}">
      <text>
        <r>
          <rPr>
            <sz val="10"/>
            <color rgb="FF000000"/>
            <rFont val="Arial"/>
            <family val="2"/>
            <scheme val="minor"/>
          </rPr>
          <t>======
ID#AAABaR1QqYg
laquijano    (2024-12-21 16:02:33)
Fecha programada para la terminación de cada actividad para el cumplimiento de la meta final.</t>
        </r>
      </text>
    </comment>
    <comment ref="M1" authorId="0" shapeId="0" xr:uid="{384C4794-8673-4482-83EE-25C8AE811139}">
      <text>
        <r>
          <rPr>
            <sz val="10"/>
            <color rgb="FF000000"/>
            <rFont val="Arial"/>
            <family val="2"/>
            <scheme val="minor"/>
          </rPr>
          <t>======
ID#AAABaR1QqXQ
laquijano    (2024-12-21 16:02:33)
La hoja calcula automáticamente el plazo de duración de la actividad  de mejoramiento teniendo en cuenta las fechas de incio y terminación de la meta.</t>
        </r>
      </text>
    </comment>
    <comment ref="N1" authorId="0" shapeId="0" xr:uid="{9C06B766-9E40-4839-9422-EFAD02E1F4C2}">
      <text>
        <r>
          <rPr>
            <sz val="10"/>
            <color rgb="FF000000"/>
            <rFont val="Arial"/>
            <family val="2"/>
            <scheme val="minor"/>
          </rPr>
          <t>======
ID#AAABaR1QqY4
laquijano    (2024-12-21 16:02:33)
Registre el avance fisico de la ejecución de la actividad.</t>
        </r>
      </text>
    </comment>
    <comment ref="O1" authorId="0" shapeId="0" xr:uid="{E286B804-786D-47B8-91CF-99F47515D881}">
      <text>
        <r>
          <rPr>
            <sz val="10"/>
            <color rgb="FF000000"/>
            <rFont val="Arial"/>
            <family val="2"/>
            <scheme val="minor"/>
          </rPr>
          <t>======
ID#AAABaR1QqYs
laquijano    (2024-12-21 16:02:33)
Calcula el avance porcentual de la actividad dividiendo la ejecución informada en la columna N sobre la columna J</t>
        </r>
      </text>
    </comment>
    <comment ref="S1" authorId="0" shapeId="0" xr:uid="{2168A665-9F46-4E95-9A14-2B263ABC4DB2}">
      <text>
        <r>
          <rPr>
            <sz val="10"/>
            <color rgb="FF000000"/>
            <rFont val="Arial"/>
            <family val="2"/>
            <scheme val="minor"/>
          </rPr>
          <t>======
ID#AAABaR1QqXs
CONTRALORIA     (2024-12-21 16:02:33)
Registre si la actividad fue efectiva o no.</t>
        </r>
      </text>
    </comment>
  </commentList>
</comments>
</file>

<file path=xl/sharedStrings.xml><?xml version="1.0" encoding="utf-8"?>
<sst xmlns="http://schemas.openxmlformats.org/spreadsheetml/2006/main" count="276" uniqueCount="211">
  <si>
    <t>No.</t>
  </si>
  <si>
    <t>Código hallazgo</t>
  </si>
  <si>
    <t xml:space="preserve">Descripción hallazgo </t>
  </si>
  <si>
    <t>Causa del hallazgo</t>
  </si>
  <si>
    <t>Efecto del hallazgo</t>
  </si>
  <si>
    <t>Acción de mejoramiento</t>
  </si>
  <si>
    <t>Propósito de la Acción de Mejora</t>
  </si>
  <si>
    <t xml:space="preserve">Descripción de las Actividades </t>
  </si>
  <si>
    <t>Denominación de la Unidad de medida de la Actividad</t>
  </si>
  <si>
    <t>Cantidad de Medida de la Actividad</t>
  </si>
  <si>
    <t>Fecha iniciación de la Actividad</t>
  </si>
  <si>
    <t>Fecha terminación de la Actividad</t>
  </si>
  <si>
    <t>Plazo en semanas de la Actividad</t>
  </si>
  <si>
    <t>Avance fisico de ejecución de las Actividades</t>
  </si>
  <si>
    <t>Porcentaje de Avance fisico de ejecución de las Actividades</t>
  </si>
  <si>
    <t>Puntaje  Logrado  por las Actividades  (PLAI)</t>
  </si>
  <si>
    <t xml:space="preserve">Puntaje Logrado por las Actividades  Vencidas (PLAVI)  </t>
  </si>
  <si>
    <t>Puntaje atribuido a las actividades vencidas (PAAVI)</t>
  </si>
  <si>
    <t>Observaciones</t>
  </si>
  <si>
    <t>Evidencia Soporte</t>
  </si>
  <si>
    <t>Fecha de evaluaciòn</t>
  </si>
  <si>
    <t>ITEM</t>
  </si>
  <si>
    <t>Notas</t>
  </si>
  <si>
    <t>Archivos</t>
  </si>
  <si>
    <t xml:space="preserve">Durante la revisión y ajuste del sistema de indicadores bajo la metodología aplicable, se evidenciaron modificaciones en los indicadores asociados a cada uno de los instrumentos de planificación. Estos ajustes se realizaron con el objetivo de fortalecer la coherencia entre los objetivos estratégicos y los medios de verificación, permitiendo así una evaluación más precisa del desempeño institucional. La revisión incluyó las líneas base y fórmulas de cálculo, alineándose con los criterios establecidos en la metodología vigente.
Asimismo, dichos ajustes fueron implementados directamente en el sistema de información institucional, lo que permite ahora visualizar de manera clara y estructurada cada indicador junto con su meta correspondiente y el nivel de avance alcanzado. Sin embargo a la fecha del seguimiento se observa que a pesar de que la hoja de vida de las metas fueron actualziadas, se observa que no se estan subiendo los soportes de cada meta o actividad. </t>
  </si>
  <si>
    <t xml:space="preserve">Hoja de vida de las metas actualizadas </t>
  </si>
  <si>
    <t>Se evidencia que el Plan Indicativo ha sido objeto de ajustes orientados a mejorar la alineación estratégica con los objetivos institucionales y a fortalecer la articulación con los demás instrumentos de planificación. Asimismo, se observa que el Plan de Acción se encuentra aprobado y en ejecución; sin embargo, se recomienda realizar una revisión complementaria, ya que se identificaron actividades del área de Control Interno que no fueron incorporadas en la versión actual del documento. La inclusión de dichas actividades es fundamental para asegurar la integralidad del instrumento y el cumplimiento efectivo de las funciones misionales del área.</t>
  </si>
  <si>
    <t>Plan Indicativo y Plan de Acción 2024 y 2025</t>
  </si>
  <si>
    <t>Se evidencia que se ha realizado el seguimiento correspondiente al cuarto trimestre del Plan de Acción Institucional, lo cual permite conocer el nivel de avance en el cumplimiento de las metas establecidas para el periodo. Este ejercicio de monitoreo ha sido acompañado por un informe de seguimiento elaborado por el área de Planeación, en el que se detallan los resultados obtenidos.
Aunque esta actividad cuenta con una fecha límite definida en este plan, es importante aclarar que el seguimiento a los instrumentos de planificación debe realizarse de manera permanente y continua. Este enfoque garantiza una gestión orientada a resultados, facilita la toma de decisiones informadas y promueve una cultura organizacional basada en la mejora continua.</t>
  </si>
  <si>
    <t xml:space="preserve">Segumiento e informe de eguimientos al plan indicativo y pla de acción institucional </t>
  </si>
  <si>
    <t>A la fecha del seguimiento, no se evidencia la existencia de un oficio de entrega de información ni un pantallazo que demuestre la publicación del Tablero de Control en la página web de la entidad. La ausencia de estos elementos dificulta la verificación del cumplimiento de esta actividad y limita la transparencia en la difusión de la información institucional.
Es fundamental que se garantice la trazabilidad del proceso mediante la correspondiente documentación de entrega y la evidencia de publicación, a fin de asegurar el acceso a la información por parte de los grupos de interés y fortalecer los mecanismos de control y seguimiento ciudadano.</t>
  </si>
  <si>
    <t>Oficio de entrega de información / Pantallazo de publicación / con copia a Control Interno</t>
  </si>
  <si>
    <t>Desde el área de Planeación llevó a cabo una revisión técnica  de los alcances de las metas establecidas en los instrumentos de planificación institucional. Esta revisión tuvo como propósito asegurar que las metas se encuentren alineadas con las competencias propias de la entidad, evitando así la ejecución de actividades que correspondan a otras instituciones.
Dicha acción de mejora permitió ajustar y redefinir las metas para que respondan exclusivamente a las funciones misionales de la entidad, garantizando la coherencia con los objetivos estratégicos</t>
  </si>
  <si>
    <t>Hoja de vida de las metas / Plan de Acción</t>
  </si>
  <si>
    <t>Se evidencia la existencia de una matriz consolidada que integra la totalidad de los contratos ejecutados por la entidad, la cual se encuentra debidamente armonizada con el Banco de Proyectos. Esta herramienta permite una trazabilidad clara y organizada, facilitando el control y seguimiento de cada uno de los procesos contractuales.
La matriz incluye información detallada de los contratos, tales como objeto, fuente de financiación, proyecto asociado, valor, estado y fechas clave, lo que garantiza su alineación con los proyectos registrados y aprobados en el Banco de Proyectos.</t>
  </si>
  <si>
    <t>Matriz Consolidado contratación RAP</t>
  </si>
  <si>
    <t>Se evidencia la realización de dos capacitaciónes, Normativa de contratación estatal y manejo y publicidad del secop II, las cuales fueron liderada por el área jurídica de la entidad. Esta actividad tuvo como objetivo fortalecer los conocimientos del personal en los lineamientos legales vigentes que rigen los procesos contractuales, con el fin de promover una gestión más transparente, eficiente y ajustada al marco normativo.
Las capacitaciones abordaron aspectos claves relacionados con la planeación, ejecución y supervisión de los contratos, así como los principios fundamentales de la contratación pública. Esta iniciativa contribuye al desarrollo de competencias técnicas del equipo de trabajo y al cumplimiento de las funciones institucionales dentro del marco legal aplicable.</t>
  </si>
  <si>
    <t>Listado de Asistencia / Acta de Reunión / Registro Fotográfico</t>
  </si>
  <si>
    <t>A la fecha del seguimiento, se llevó a cabo una primera reunión de articulación con el área de Calidad, en la cual se avanzó en la definición del estándar aplicable para la implementación del modelo de control interno. Durante este encuentro, se establecieron los lineamientos iniciales y se plasmaron los procedimientos y formatos que serán desarrollados y gestionados desde el área de Control Interno.</t>
  </si>
  <si>
    <t xml:space="preserve">Instructivos y Formatos </t>
  </si>
  <si>
    <t>Se evidencia la elaboración del documento denominado Instructivo de Presupuesto, el cual ha sido formalizado como una herramienta clave para estandarizar los procesos presupuestales en la entidad. De acuedo co el responsable del proceso, este instructivo se encuentra alineado con el Estatuto Orgánico del Presupuesto, así como con las demás normas y lineamientos aplicables en materia fiscal y financiera.</t>
  </si>
  <si>
    <t xml:space="preserve">Instructivo de Presupuesto - Documento </t>
  </si>
  <si>
    <t xml:space="preserve">el instructivo de presupuesto tiene alcance para la gestion de liquidez de la entidad sumadado a lo anterior se realiza seguimiento a la liquidez de la entidad el area financiera con gerencia se nexa las actas </t>
  </si>
  <si>
    <t xml:space="preserve">Instructivo de Presupuesto </t>
  </si>
  <si>
    <t>Se evidencia la elaboración de un informe de seguimiento al proceso de control interno contable, en cumplimiento con la obligación de realizar auditorías periódicas al menos una vez cada tres meses. Este informe fue desarrollado con base en los lineamientos establecidos en la Resolución 193 de 2016, "Por la cual se incorpora, en los Procedimientos Transversales del Régimen de Contabilidad Pública, el Procedimiento para la evaluación del control interno contable".
El informe permite identificar fortalezas y oportunidades de mejora en los procesos contables de la entidad, garantizando el cumplimiento de los principios de transparencia, razonabilidad y oportunidad en la información financiera. Así mismo, contribuye al fortalecimiento del sistema de control interno contable y a la toma de decisiones informadas por parte de la administración.</t>
  </si>
  <si>
    <t xml:space="preserve">Informe de control Interno Contable </t>
  </si>
  <si>
    <t>2</t>
  </si>
  <si>
    <t>Seguimiento politica contable diciembre 2025</t>
  </si>
  <si>
    <t>A la fecha del seguimiento, no se ha realizado capacitación en normatividad legal vigente aplicable a aspectos presupuestales y financieros. Se recomienda programar y ejecutar dicha capacitación a la mayor brevedad posible, con el fin de garantizar el cumplimiento del marco normativo y mejorar la toma de decisiones en los procesos presupuestales y financieros de la entidad.</t>
  </si>
  <si>
    <t xml:space="preserve">Listado de Asistencia / Acta de Reunión / Registro Fotográfico/ certificado de asistencia </t>
  </si>
  <si>
    <t>3</t>
  </si>
  <si>
    <t>frente a este hallazgo aclaramos lo siguiente que las capacitaciones deben de ser dadas al personal finaciero que es el que debe de estar actualizado en la normatividad contable.</t>
  </si>
  <si>
    <r>
      <rPr>
        <b/>
        <sz val="8"/>
        <color theme="1"/>
        <rFont val="Calibri"/>
        <family val="2"/>
      </rPr>
      <t xml:space="preserve">capacitaciones :
22 de noviembre de 2025
</t>
    </r>
    <r>
      <rPr>
        <sz val="8"/>
        <color theme="1"/>
        <rFont val="Calibri"/>
        <family val="2"/>
      </rPr>
      <t xml:space="preserve">Capacitacion aplicada sobre la regulación contable pública. CGN
</t>
    </r>
  </si>
  <si>
    <t>A la fecha del seguimiento, no se ha realizado la reunión de seguimiento trimestral a la gestión presupuestal con la participación de la Gerencia y las Subgerencias, según lo establecido en las acciones de mejora previstas. Se recomienda programar y llevar a cabo estas reuniones de manera periódica, con el fin de fortalecer el seguimiento institucional, fomentar la toma de decisiones informadas y garantizar el cumplimiento eficiente de los objetivos presupuestales.</t>
  </si>
  <si>
    <t xml:space="preserve">Actas de reunion / Lista de asistencia / registro fotografico / Memorias del tema presupuestal </t>
  </si>
  <si>
    <t>4</t>
  </si>
  <si>
    <t>Se adjunta el informe finaciero del ultimo trimestre con corte a 31 diciembre 2025,</t>
  </si>
  <si>
    <t>Informe financiero a diciembre 2025</t>
  </si>
  <si>
    <t>Se evidencia que el presupuesto institucional fue debidamente aprobado por el Consejo Directivo, en cumplimiento de los lineamientos establecidos para asegurar la planeación y coordinación presupuestal entre la entidad, su Consejo Directivo y la Mesa Técnica</t>
  </si>
  <si>
    <t xml:space="preserve">Acuerdo de presupuesto aprobado </t>
  </si>
  <si>
    <t>5</t>
  </si>
  <si>
    <t>Se evidencia la implementación de una matriz de monitoreo y seguimiento a los proyectos de inversión, la cual constituye un mecanismo efectivo para la supervisión continua del avance de los mismos. Esta herramienta incluye indicadores de desempeño específicos, adecuados y pertinentes, que permiten evaluar la ejecución y cumplimiento de los objetivos establecidos para cada proyecto.
En la matriz se observa información detallada sobre los contratos asociados, incluyendo el objeto contractual, fuente de financiación, proyecto relacionado, valor del contrato, estado actual y fechas clave del proceso.</t>
  </si>
  <si>
    <t xml:space="preserve">Matriz de Monitoreo </t>
  </si>
  <si>
    <t>6</t>
  </si>
  <si>
    <t>Se evidencia la implementación de un cronograma de monitoreo de la ejecución presupuestal de los recursos del balance, el cual es ejecutado de manera trimestral por parte del área financiera. La aplicación periódica de este monitoreo contribuye a identificar oportunamente desviaciones, optimizar la ejecución presupuestal y fortalecer la transparencia en el manejo de los recursos públicos.</t>
  </si>
  <si>
    <t xml:space="preserve">Cronograma de monitoreo </t>
  </si>
  <si>
    <t>7</t>
  </si>
  <si>
    <t>A la fecha del seguimiento, no se evidencia soporte documental que demuestre el ajuste del Plan Operativo Anual de Inversiones (POAI) al presupuesto anual de la entidad. Se recomienda formalizar y conservar el soporte correspondiente a dicho ajuste, con el fin de asegurar la trazabilidad del proceso, facilitar su seguimiento y garantizar que el POAI refleje de manera precisa las necesidades reales y prioridades estratégicas de la entidad.</t>
  </si>
  <si>
    <t>Presupuesto Anual - POAI ajustado (2025)</t>
  </si>
  <si>
    <t>8</t>
  </si>
  <si>
    <t xml:space="preserve">Se evidencia que el líder del área de Presupuesto ha diseñado y presenta una matriz en Excel como mecanismo para realizar el seguimiento mensual al Programa Anual Mensualizado de Caja (PAC). Adicionalmente, se observa que se realiza una conciliación mensual en el sistema, lo cual complementa el seguimiento realizado y contribuye a mantener la información financiera alineada y en tiempo real. </t>
  </si>
  <si>
    <t>Matriz de seguimiento mensual PAC 2025</t>
  </si>
  <si>
    <t>9</t>
  </si>
  <si>
    <t xml:space="preserve">Se evidencia la existencia del documento denominado Instructivo de Tesorería, con los lineamientos que rigen la gestión financiera de la entidad. Este instructivo establece políticas  y procedimientos detallados para el manejo de los recursos financieros, incluyendo la programación de gastos, el seguimiento al PAC, el control de excedentes de liquidez y el cierre presupuestal.
Dentro de su contenido, el instructivo contempla principios como la liquidez, economía y transparencia, y establece mecanismos de programación y seguimiento a los gastos que permiten armonizar la caja con la planificación institucional. </t>
  </si>
  <si>
    <t>Instructivo de tesoreri - Documento</t>
  </si>
  <si>
    <t>10</t>
  </si>
  <si>
    <t>Se evidencia que la revisión de la parametrización del módulo de Tesorería en el sistema financiero fue realizada en conjunto con el equipo de soporte del sistema Publifinanzas.  La colaboración con el equipo técnico del sistema permitió ajustar los parámetros necesarios para optimizar la funcionalidad del módulo, facilitando el seguimiento en tiempo real de los movimientos financieros y fortaleciendo la gestión de tesorería de la entidad.</t>
  </si>
  <si>
    <t>Cargue de la información hasta la fecha, en el módulo / Matriz control diario de bancos</t>
  </si>
  <si>
    <t>11</t>
  </si>
  <si>
    <t>A la fecha del seguimiento, no se ha iniciado la actividad correspondiente a la documentación y socialización de los lineamientos para la Gestión de Liquidez.
Se recomienda dar inicio a esta actividad con el fin de definir e institucionalizar políticas y procedimientos que orienten el uso adecuado de la liquidez, contribuyendo así a una gestión financiera más eficiente, transparente y alineada con los objetivos estratégicos de la entidad.</t>
  </si>
  <si>
    <t>Instructivo</t>
  </si>
  <si>
    <t>12</t>
  </si>
  <si>
    <t>ITEM 1</t>
  </si>
  <si>
    <t>A la fecha del seguimiento, no se ha llevado a cabo la acción de mejora relacionada con la documentación y socialización del estándar para la conciliación financiera y contable por dependencias. Se recomienda avanzar en la definición, formalización y divulgación de dicho estándar, con el fin de asegurar la trazabilidad, exactitud y oportunidad de la información financiera, fortaleciendo así el control interno y la articulación entre las dependencias responsables.</t>
  </si>
  <si>
    <t>13</t>
  </si>
  <si>
    <t>A la fecha del seguimiento, no se ha ejecutado la acción de mejora relacionada con la creación de mecanismos de seguimiento y control para el cierre contable y financiero. Se recomienda priorizar el diseño e implementación de dichos mecanismos, con el fin de asegurar un cierre contable y financiero ordenado, transparente y conforme a la normativa vigente, garantizando así una adecuada rendición de cuentas y fortalecimiento del control interno.</t>
  </si>
  <si>
    <t>Matriz de seguimiento contable mensual / Informe Cierre Contable</t>
  </si>
  <si>
    <t>14</t>
  </si>
  <si>
    <t>Se evidencia que el líder de Presupuesto y Contabilidad participó en una capacitación externa orientada al fortalecimiento de conocimientos en conceptos básicos de contabilidad y finanzas aplicados al sector público. La participación en este tipo de espacios formativos fortalece la gestión institucional, promueve la actualización profesional y aporta a la mejora continua de los procesos financieros de la entidad. Se recomienda continuar con este tipo de iniciativas, ampliando su alcance a otros funcionarios que intervienen en la gestión contable y presupuestal.</t>
  </si>
  <si>
    <t xml:space="preserve">Certificado de asietncia/ Memorias de la capacitacion </t>
  </si>
  <si>
    <t>15</t>
  </si>
  <si>
    <t>Se evidencia que se dio inicio a la auditoría interna de cierre presupuestal, como parte del proceso de aseguramiento y control previo al cierre financiero de la vigencia. Esta auditoría tiene como propósito verificar la adecuada ejecución de los recursos, la consistencia de los registros presupuestales y la conformidad con las normas y procedimientos establecidos.</t>
  </si>
  <si>
    <t xml:space="preserve">Informe de auditoria / papeles de trabajo </t>
  </si>
  <si>
    <t>16</t>
  </si>
  <si>
    <t>A la fecha del seguimiento, no se ha realizado la acción de mejora correspondiente a la documentación y socialización de los lineamientos detallados para la supervisión de contratos. Se recomienda avanzar en la formulación de dichos lineamientos, con el fin de establecer responsabilidades claras, garantizar el cumplimiento de las obligaciones contractuales y fortalecer la transparencia y eficiencia en la gestión contractual de la entidad.</t>
  </si>
  <si>
    <t xml:space="preserve">lineamientos / instructivo </t>
  </si>
  <si>
    <t>17</t>
  </si>
  <si>
    <t>A la fecha del seguimiento, no se ha realizado la acción de mejora relacionada con la capacitación sobre las responsabilidades, alcance y entregables de la supervisión de contratos. Se recomienda programar e implementar esta capacitación a la mayor brevedad posible, con el objetivo de garantizar una supervisión contractual efectiva, ajustada al marco normativo y alineada con los principios de eficiencia, transparencia y control en la gestión contractual.</t>
  </si>
  <si>
    <t>18</t>
  </si>
  <si>
    <t>Según lo establecido en el Programa Anual de Auditorías Internas para la vigencia 2025, se tiene programado el inicio de la auditoría al proceso de contratación para finales del mes de abril. Esta actividad hace parte de las auditorías internas periódicas que buscan evaluar el cumplimiento normativo, la eficiencia en la ejecución contractual y la adecuada supervisión de los contratos en curso.
La inclusión de esta auditoría en el plan anual demuestra el compromiso institucional con el fortalecimiento del control interno y la mejora continua de los procesos contractuales.</t>
  </si>
  <si>
    <t xml:space="preserve">No Aplica </t>
  </si>
  <si>
    <t>19</t>
  </si>
  <si>
    <t>Se evidencia la existencia de una matriz consolidada que reúne la información de todos los contratos suscritos por la entidad, la cual funciona como un mecanismo de control a la gestión contractual. Esta herramienta permite acceder de manera centralizada y en tiempo real a datos clave como el objeto del contrato, el valor, el contratista, el estado de ejecución, las fechas relevantes, y las áreas responsables.</t>
  </si>
  <si>
    <t xml:space="preserve">Matriz Consolidad de contratacion </t>
  </si>
  <si>
    <t>20</t>
  </si>
  <si>
    <t>21</t>
  </si>
  <si>
    <t xml:space="preserve">Durante el eguimiento se evidencio que el área juridca dio inicio al proceso de documentación de los lineamientos específicos para la supervisión de contratos en la RAP Eje Cafetero. Esta iniciativa tiene como propósito establecer directrices claras y uniformes que orienten la gestión de los supervisores en cada etapa del ciclo contractual, garantizando el cumplimiento de las obligaciones pactadas, el uso eficiente de los recursos públicos y la observancia del marco normativo aplicable.
Sin embargo no se califica en un 50% debido a que a la fecha del seguimeino nose ha aprobado ni socializado </t>
  </si>
  <si>
    <t xml:space="preserve">Documento </t>
  </si>
  <si>
    <t>22</t>
  </si>
  <si>
    <t>Se evidencia que desde el área jurídica de la RAP Eje Cafetero se realiza un análisis detallado de los requisitos de experiencia de los funcionarios y contratistas que ingresan a la entidad. Este proceso forma parte de las acciones de verificación previa a la vinculación laboral o contractual, y tiene como objetivo garantizar el cumplimiento de los lineamientos normativos y los perfiles exigidos para cada cargo o tipo de contratación.
La revisión incluye la validación de los certificados de experiencia laboral, estudios relacionados, y demás documentos soporte, con el fin de verificar su correspondencia con los requisitos establecidos en los términos de referencia, manual de funciones o en el objeto contractual, según sea el caso. Esta labor contribuye a asegurar la idoneidad del personal vinculado y la transparencia en los procesos de selección y contratación.</t>
  </si>
  <si>
    <t xml:space="preserve">Carpetas contractuales de los contratosn </t>
  </si>
  <si>
    <t>23</t>
  </si>
  <si>
    <t>Desde el área jurídica de la RAP Eje Cafetero se adelanta la redacción de criterios de contratación claros, objetivos y debidamente alineados con la normativa vigente. Esta labor tiene como finalidad fortalecer los procesos contractuales de la entidad, asegurando que las decisiones de selección de contratistas se fundamenten en principios de legalidad, transparencia, eficiencia y equidad.</t>
  </si>
  <si>
    <t xml:space="preserve">Correso electronicos -. Documento </t>
  </si>
  <si>
    <t>24</t>
  </si>
  <si>
    <t xml:space="preserve">Con el objetivo de asegurar el cumplimiento de las obligaciones de publicidad contractual, se realizó una revisión en el aplicativo SECOP II, tomando como muestra un total de siete (7) contratos publicados por la RAP Eje Cafetero. Como resultado del análisis, se observó que dichos contratos cuentan con la información obligatoria requerida por la normativa vigente, incluyendo objeto contractual, valor, plazo, modalidad de selección, estudios previos, y documentos contractuales.
Esta verificación permite evidenciar el compromiso institucional con la transparencia en la contratación pública y el cumplimiento de los lineamientos establecidos por Colombia Compra Eficiente. </t>
  </si>
  <si>
    <t>Aolicativo Secop II - Contratos 009,008, 018, 022, 023, 025, 032</t>
  </si>
  <si>
    <t>25</t>
  </si>
  <si>
    <t>26</t>
  </si>
  <si>
    <t>27</t>
  </si>
  <si>
    <t>se ha definido e implementado una lista de chequeo (checklist) para validar el cumplimiento de los requisitos exigidos a cada postulante, tanto para funcionarios como para contratistas que aspiran a vincularse con la RAP Eje Cafetero.</t>
  </si>
  <si>
    <t>Lista de chequeo</t>
  </si>
  <si>
    <t>28</t>
  </si>
  <si>
    <t>En el marco de los principios de transparencia y trazabilidad que rigen los procesos de contratación, se deja constancia de que, cada vez que se adelanta una invitación pública, el comité evaluador de la RAP Eje Cafetero documenta de manera detallada todas las decisiones adoptadas durante el proceso de evaluación.
Dicha documentación incluye el análisis técnico, jurídico y financiero de las propuestas recibidas, así como las observaciones, recomendaciones y justificaciones que respaldan la selección o rechazo de los oferentes. Estas actas y registros forman parte integral del expediente contractual y son publicadas conforme a lo dispuesto en la normativa vigente</t>
  </si>
  <si>
    <t xml:space="preserve">Acta de evaluacion </t>
  </si>
  <si>
    <t>29</t>
  </si>
  <si>
    <t>Con el fin de fortalecer la gestión contractual y asegurar el cumplimiento de los deberes de publicidad en los procesos de contratación, se informa que desde la Líder Jurídica de la RAP Eje Cafetero se realiza la designación y comunicación formal de responsabilidades dentro del equipo de contratación pública, específicamente en relación con la carga y publicación de documentos en las plataformas oficiales, como SECOP II.</t>
  </si>
  <si>
    <t>30</t>
  </si>
  <si>
    <t>31</t>
  </si>
  <si>
    <t xml:space="preserve">Con el propósito de garantizar el cumplimiento oportuno y adecuado de las obligaciones de publicidad contractual en la plataforma SECOP II, se informa que desde la Líder Jurídica de la RAP Eje Cafetero se ha designado a un abogado del equipo jurídico como responsable del monitoreo periódico sobre la publicación de los documentos contractuales.
Esta responsabilidad implica la verificación constante de que cada etapa del proceso contractual esté debidamente soportada y cargada en la plataforma, conforme a los requisitos legales establecidos por Colombia Compra Eficiente. </t>
  </si>
  <si>
    <t>32</t>
  </si>
  <si>
    <t>Con el fin de fortalecer el control interno de la RAP Eje Cafetero en materia contractual, se ha definido la necesidad de contar con un aplicativo (BAse de datos o matriz)   que permita hacer seguimiento a los contratos en todas sus fases: precontractual, contractual y postcontractual.</t>
  </si>
  <si>
    <t xml:space="preserve">Matriz de contratacion </t>
  </si>
  <si>
    <t>33</t>
  </si>
  <si>
    <t>Se evidencia que actualmente se realiza la revisión del documento que regula la supervisión de los contratos en la entidad.
En caso de identificarse ajustes necesarios, se procede a la actualización correspondiente, incorporando mejoras que fortalezcan las responsabilidades del supervisor, los mecanismos de control, la periodicidad de los informes y los instrumentos de seguimiento. Esta labor es adelantada por el área jurídica, en coordinación con los equipos técnicos involucrados, y busca promover la eficiencia, transparencia y trazabilidad en la ejecución contractual.</t>
  </si>
  <si>
    <t>34</t>
  </si>
  <si>
    <t xml:space="preserve">A la fecha del seguimineto no se ha realizado la capacitación </t>
  </si>
  <si>
    <t>35</t>
  </si>
  <si>
    <t>Se informa que se cuenta con una línea basal actualizada, la cual ha sido establecida mediante la verificación de la completitud de los documentos en las carpetas contractuales de la RAP Eje Cafetero. Este proceso de revisión ha permitido identificar el estado actual de la documentación, asegurando que la mayoría de los contratos cuenten con los documentos exigidos de acuerdo con las normativas internas y externas aplicables.
Sin embargo, se ha identificado que algunos expedientes aún presentan deficiencias en cuanto a la documentación requerida, lo que genera la necesidad de realizar un proceso de actualización y completación de dichos archivos</t>
  </si>
  <si>
    <t>36</t>
  </si>
  <si>
    <t>hasta la fecha del seguimiento, no se han propuesto formalmente los documentos soporte necesarios para la implementación del proceso en el área de Calidad</t>
  </si>
  <si>
    <t>37</t>
  </si>
  <si>
    <t xml:space="preserve">Actividad no realziada a la fecha del seguimiento </t>
  </si>
  <si>
    <t>38</t>
  </si>
  <si>
    <t>39</t>
  </si>
  <si>
    <t>40</t>
  </si>
  <si>
    <t>41</t>
  </si>
  <si>
    <t>Instructivo de tesoreria-circular de pagos</t>
  </si>
  <si>
    <t xml:space="preserve">  Instructivo de Tesoreria / presupuesto/ CIRCULAR DE PAGOS/ circular 007</t>
  </si>
  <si>
    <t>circular compartido con los contratistas</t>
  </si>
  <si>
    <t>42</t>
  </si>
  <si>
    <t>tomar como muestra dos comporbante de egreso con su ruta para pago 1 por semestre y a cinco cuentas</t>
  </si>
  <si>
    <r>
      <t xml:space="preserve"> Muestreo egresos de egresos con el comprobante de egreso, orden de pago, acta de supervision de acuerdo al periodo, cuenta de cobro, encuesta tributaria debidamente firmados, certificación bancaria, pago de planilla seguridad social y exitoso de los siguientes contratistas:
</t>
    </r>
    <r>
      <rPr>
        <b/>
        <sz val="8"/>
        <color theme="1"/>
        <rFont val="Calibri"/>
        <family val="2"/>
      </rPr>
      <t>1, Comprobante Egreso: 1195
   Orden de Pago</t>
    </r>
    <r>
      <rPr>
        <sz val="8"/>
        <color theme="1"/>
        <rFont val="Calibri"/>
        <family val="2"/>
      </rPr>
      <t xml:space="preserve">: 1231
   BEDOYA BARCO JHON FREDY 
   Cuenta No 003. 
</t>
    </r>
    <r>
      <rPr>
        <b/>
        <sz val="8"/>
        <color theme="1"/>
        <rFont val="Calibri"/>
        <family val="2"/>
      </rPr>
      <t xml:space="preserve">2. Comprobante Egreso: 1196 
   Orden de Pago: 1232
</t>
    </r>
    <r>
      <rPr>
        <sz val="8"/>
        <color theme="1"/>
        <rFont val="Calibri"/>
        <family val="2"/>
      </rPr>
      <t xml:space="preserve">   ARANGO MEDINA JHON HEYDER
    Cuenta No 003.</t>
    </r>
  </si>
  <si>
    <t>43</t>
  </si>
  <si>
    <t xml:space="preserve">capacitacion de juridica frente al nuevo marco normativo de pension y aportes . Hacer 16 con juridica </t>
  </si>
  <si>
    <t>Capacitacion S. SOCIAL</t>
  </si>
  <si>
    <t xml:space="preserve">Circular a contratistas y supervisores sobre la obligacion del pago y terminios con porcentaje </t>
  </si>
  <si>
    <t>44</t>
  </si>
  <si>
    <r>
      <t xml:space="preserve">MUESTREO: Archivo PDF con la matriz sobre </t>
    </r>
    <r>
      <rPr>
        <b/>
        <sz val="8"/>
        <color theme="1"/>
        <rFont val="Calibri"/>
        <family val="2"/>
      </rPr>
      <t>CADENA PRESUPUESTAL DE EGRESOS</t>
    </r>
    <r>
      <rPr>
        <sz val="8"/>
        <color theme="1"/>
        <rFont val="Calibri"/>
        <family val="2"/>
      </rPr>
      <t xml:space="preserve">, se realizó un seguimiento a los pagos realizados a los siguientes contratistas: 
*AMAYA MARIN HIPOLITO
*ARENAS AGUDELO MYRIAM 
*GAÑAN PERILLA VICTOR MANUEL </t>
    </r>
  </si>
  <si>
    <t>-42-45</t>
  </si>
  <si>
    <t>toma de muestra el pago de 2 seguridad social de planta y dos contratistas</t>
  </si>
  <si>
    <r>
      <t xml:space="preserve">
</t>
    </r>
    <r>
      <rPr>
        <b/>
        <sz val="8"/>
        <rFont val="Calibri"/>
        <family val="2"/>
      </rPr>
      <t>PAGO SEGURIDAD SOCIAL ENTIDAD</t>
    </r>
    <r>
      <rPr>
        <sz val="8"/>
        <color theme="1"/>
        <rFont val="Calibri"/>
        <family val="2"/>
      </rPr>
      <t xml:space="preserve">: Se adjuntan los comprobantes de egreso relacionados con el pago de seguridad social que la entidad RAP EJE CAFETERO debe realizar con respecto al mes de noviembre 2025, se incluyen los comprobantes de egreso (C.E.), ordenes de pago (O.P.) presupuestales y no presupuestales, certificados de disponibilidad presupuestal (CDP), certificados de registro presupuestal   (CRP),  cuadro excel de control de pago aportes parafiscales y PLANILLA INTEGRADA generada por aportes en linea.
</t>
    </r>
    <r>
      <rPr>
        <b/>
        <sz val="8"/>
        <color theme="1"/>
        <rFont val="Calibri"/>
        <family val="2"/>
      </rPr>
      <t>PAGO SEGURIDAD SOCIAL CONTRATISTAS</t>
    </r>
    <r>
      <rPr>
        <sz val="8"/>
        <color theme="1"/>
        <rFont val="Calibri"/>
        <family val="2"/>
      </rPr>
      <t>: En el punto 42 se evidencia el pago de cinco contratistas con sus respectivo soporte de pago de planilla de seguridad social con relacion al periodo que cada contratista esta presentando.</t>
    </r>
  </si>
  <si>
    <t>46</t>
  </si>
  <si>
    <t>capacitaciones recibidas por el equipo financiero dos semestre pasado y dos para el segundo sept. Y nov</t>
  </si>
  <si>
    <t xml:space="preserve">ITEM 3
</t>
  </si>
  <si>
    <t>47</t>
  </si>
  <si>
    <t>formato establecido para la concilaicion bancaria</t>
  </si>
  <si>
    <t xml:space="preserve"> FORMATO CONCILIACIONES BANCARIAS</t>
  </si>
  <si>
    <t>formato debidamente socializado por la parte financiera</t>
  </si>
  <si>
    <t>48</t>
  </si>
  <si>
    <t>muestreo de una  conciliaciones bancarias de junio</t>
  </si>
  <si>
    <t xml:space="preserve"> Conciliacion diciembre 2025</t>
  </si>
  <si>
    <t>49</t>
  </si>
  <si>
    <t>capacitaciones recibidas por el equipo financiero</t>
  </si>
  <si>
    <t>50</t>
  </si>
  <si>
    <t>MATRIZ EN PDF</t>
  </si>
  <si>
    <t>MATRIZ CONCILIACION DE ENERO A DICIEMBRE 2024 y 2025: se adjunta doce formatos en  PDF de conciliaciones entre areas, para verificar que los saldos se encuentren balanceados entre los  modulos del software financiero PUBLIFINANZAS, no se hace semanal, ya que los cierres en informacion contable y tesoreria se hace mensual.</t>
  </si>
  <si>
    <t>51</t>
  </si>
  <si>
    <r>
      <rPr>
        <b/>
        <sz val="8"/>
        <color theme="1"/>
        <rFont val="Calibri"/>
        <family val="2"/>
      </rPr>
      <t>ITEM 50</t>
    </r>
    <r>
      <rPr>
        <sz val="8"/>
        <color theme="1"/>
        <rFont val="Calibri"/>
        <family val="2"/>
      </rPr>
      <t xml:space="preserve">
</t>
    </r>
  </si>
  <si>
    <t>52</t>
  </si>
  <si>
    <t xml:space="preserve">Oficios al banco DAVIVIENDA para la devolución </t>
  </si>
  <si>
    <r>
      <rPr>
        <b/>
        <sz val="8"/>
        <color theme="1"/>
        <rFont val="Calibri"/>
        <family val="2"/>
      </rPr>
      <t xml:space="preserve">OFICIOS DAVIVIENDA: </t>
    </r>
    <r>
      <rPr>
        <sz val="8"/>
        <color theme="1"/>
        <rFont val="Calibri"/>
        <family val="2"/>
      </rPr>
      <t xml:space="preserve">
</t>
    </r>
    <r>
      <rPr>
        <b/>
        <sz val="8"/>
        <color theme="1"/>
        <rFont val="Calibri"/>
        <family val="2"/>
      </rPr>
      <t>1</t>
    </r>
    <r>
      <rPr>
        <sz val="8"/>
        <color theme="1"/>
        <rFont val="Calibri"/>
        <family val="2"/>
      </rPr>
      <t xml:space="preserve">. solicitud de apertura de cuentas de ahorros. Oficio RAP.EC.GER-026
</t>
    </r>
    <r>
      <rPr>
        <b/>
        <sz val="8"/>
        <color theme="1"/>
        <rFont val="Calibri"/>
        <family val="2"/>
      </rPr>
      <t>2</t>
    </r>
    <r>
      <rPr>
        <sz val="8"/>
        <color theme="1"/>
        <rFont val="Calibri"/>
        <family val="2"/>
      </rPr>
      <t xml:space="preserve">. solicitud exoneración y marcación cuenta de ahorros. Oficio RAP.EC.GER 039
</t>
    </r>
    <r>
      <rPr>
        <b/>
        <sz val="8"/>
        <color theme="1"/>
        <rFont val="Calibri"/>
        <family val="2"/>
      </rPr>
      <t>3.</t>
    </r>
    <r>
      <rPr>
        <sz val="8"/>
        <color theme="1"/>
        <rFont val="Calibri"/>
        <family val="2"/>
      </rPr>
      <t xml:space="preserve"> Solicitud reintegro cobros en las cuentas marcadas como exoneradas. Oficio RAP.EC-ADM-354
</t>
    </r>
    <r>
      <rPr>
        <b/>
        <sz val="8"/>
        <color theme="1"/>
        <rFont val="Calibri"/>
        <family val="2"/>
      </rPr>
      <t>4</t>
    </r>
    <r>
      <rPr>
        <sz val="8"/>
        <color theme="1"/>
        <rFont val="Calibri"/>
        <family val="2"/>
      </rPr>
      <t>.Solicitud exoneracion de GMF y retencion en la fuente, marcación con rendimientos financieros e inembargabilidad. Oficio RAP EC-GER-003</t>
    </r>
    <r>
      <rPr>
        <b/>
        <sz val="8"/>
        <color theme="1"/>
        <rFont val="Calibri"/>
        <family val="2"/>
      </rPr>
      <t xml:space="preserve">
5.</t>
    </r>
    <r>
      <rPr>
        <sz val="8"/>
        <color theme="1"/>
        <rFont val="Calibri"/>
        <family val="2"/>
      </rPr>
      <t xml:space="preserve"> Solicitud exoneracion de GMF y retencion en la fuente, marcación con rendimientos financieros e inembargabilidad. Oficio RAP EC-GER-280</t>
    </r>
  </si>
  <si>
    <t>53</t>
  </si>
  <si>
    <t>Conciliacion cuenta bancaria davivienda terminada en 4099</t>
  </si>
  <si>
    <r>
      <t>ITEM 48,</t>
    </r>
    <r>
      <rPr>
        <sz val="8"/>
        <color theme="1"/>
        <rFont val="Calibri"/>
        <family val="2"/>
      </rPr>
      <t xml:space="preserve"> Se adjunta la conciliacion del mes de diciembre 2025.</t>
    </r>
  </si>
  <si>
    <t>54</t>
  </si>
  <si>
    <t>Identificar que cuentas estan exentas y en cuales se han hecho cobros bancarios</t>
  </si>
  <si>
    <t xml:space="preserve">ITEM 52
</t>
  </si>
  <si>
    <t>se cuenta actualmente con un Plan de Comunicaciones que orienta las acciones institucionales en esta materia, el cual contempla líneas estratégicas, públicos objetivo, canales de difusión y herramientas de seguimiento. Este plan busca garantizar una comunicación clara, oportuna y eficaz, alineada con los principios de transparencia, inclusión y fortalecimiento institucional.</t>
  </si>
  <si>
    <t>Plan de comunicaciones</t>
  </si>
  <si>
    <t>En cumplimiento del Plan de Comunicaciones institucional y con el propósito de promover la participación activa y el acceso a la información, se han implementado mecanismos específicos de comunicación y participación dentro de la RAP Eje Cafetero.
A la fecha, se cuenta con publicaciones correspondientes al primer trimestre del año 2025, las cuales han sido difundidas a través de los canales establecidos para mantener informados a los grupos de interés sobre los avances, decisiones y actividades de la entidad. Adicionalmente, se tiene previsto dar inicio, a partir del segundo trimestre de 2025, a la aplicación de una encuesta trimestral dirigida a los actores internos y externos, con el fin de recoger percepciones, identificar oportunidades de mejora y fortalecer los procesos participativos.</t>
  </si>
  <si>
    <t>Publicaciones del primer trimestre de 2025
Encuesta trimestral - a partir del segundo trimestre de 2025</t>
  </si>
  <si>
    <t>TOTALES</t>
  </si>
  <si>
    <t>Elaboro: Oficina de Planeación</t>
  </si>
  <si>
    <t>FIRMA DEL REPRESENTANTE LEGAL</t>
  </si>
  <si>
    <t>Nombre:</t>
  </si>
  <si>
    <t>Correo electrónico:</t>
  </si>
  <si>
    <t xml:space="preserve">Convenciones: </t>
  </si>
  <si>
    <t>Evaluación del Plan de Mejoramiento</t>
  </si>
  <si>
    <t>Puntajes base de Evaluación:</t>
  </si>
  <si>
    <t xml:space="preserve">Columnas de calculo automático </t>
  </si>
  <si>
    <t>Puntaje base de evalaluación de cumplimiento</t>
  </si>
  <si>
    <t>PBEC</t>
  </si>
  <si>
    <t xml:space="preserve">Informacion suministrada en el informe de la CGR </t>
  </si>
  <si>
    <t>Puntaje base de evaluación de avance</t>
  </si>
  <si>
    <t>PBEA</t>
  </si>
  <si>
    <t>Fila de Totales</t>
  </si>
  <si>
    <t>Cumplimiento del Plan de Mejoramiento</t>
  </si>
  <si>
    <t>CPM = POMMVi / PBEC</t>
  </si>
  <si>
    <t>Avance del plan de Mejoramiento</t>
  </si>
  <si>
    <t>AP =  POMi / PBEA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</si>
</sst>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
  </numFmts>
  <fonts count="16" x14ac:knownFonts="1">
    <font>
      <sz val="10"/>
      <color rgb="FF000000"/>
      <name val="Arial"/>
      <family val="2"/>
      <scheme val="minor"/>
    </font>
    <font>
      <b/>
      <sz val="10"/>
      <color theme="1"/>
      <name val="Calibri"/>
      <family val="2"/>
    </font>
    <font>
      <sz val="10"/>
      <name val="Calibri"/>
      <family val="2"/>
    </font>
    <font>
      <b/>
      <u/>
      <sz val="10"/>
      <color theme="1"/>
      <name val="Calibri"/>
      <family val="2"/>
    </font>
    <font>
      <b/>
      <sz val="14"/>
      <color theme="1"/>
      <name val="Times New Roman"/>
      <family val="1"/>
    </font>
    <font>
      <sz val="8"/>
      <color theme="1"/>
      <name val="Calibri"/>
      <family val="2"/>
    </font>
    <font>
      <sz val="8"/>
      <color rgb="FF000000"/>
      <name val="Calibri"/>
      <family val="2"/>
    </font>
    <font>
      <u/>
      <sz val="8"/>
      <color theme="1"/>
      <name val="Calibri"/>
      <family val="2"/>
    </font>
    <font>
      <sz val="8"/>
      <name val="Calibri"/>
      <family val="2"/>
    </font>
    <font>
      <u/>
      <sz val="14"/>
      <color theme="1"/>
      <name val="Calibri"/>
      <family val="2"/>
    </font>
    <font>
      <b/>
      <sz val="8"/>
      <color theme="1"/>
      <name val="Calibri"/>
      <family val="2"/>
    </font>
    <font>
      <u/>
      <sz val="14"/>
      <name val="Calibri"/>
      <family val="2"/>
    </font>
    <font>
      <b/>
      <sz val="8"/>
      <name val="Calibri"/>
      <family val="2"/>
    </font>
    <font>
      <b/>
      <i/>
      <sz val="8"/>
      <color theme="1"/>
      <name val="Calibri"/>
      <family val="2"/>
    </font>
    <font>
      <u/>
      <sz val="8"/>
      <color rgb="FF000000"/>
      <name val="Calibri"/>
      <family val="2"/>
    </font>
    <font>
      <b/>
      <i/>
      <sz val="8"/>
      <color rgb="FFFF0000"/>
      <name val="Calibri"/>
      <family val="2"/>
    </font>
  </fonts>
  <fills count="9">
    <fill>
      <patternFill patternType="none"/>
    </fill>
    <fill>
      <patternFill patternType="gray125"/>
    </fill>
    <fill>
      <patternFill patternType="solid">
        <fgColor theme="8" tint="0.59999389629810485"/>
        <bgColor indexed="64"/>
      </patternFill>
    </fill>
    <fill>
      <patternFill patternType="solid">
        <fgColor theme="7" tint="0.79998168889431442"/>
        <bgColor indexed="64"/>
      </patternFill>
    </fill>
    <fill>
      <patternFill patternType="solid">
        <fgColor rgb="FF99CC00"/>
        <bgColor rgb="FF99CC00"/>
      </patternFill>
    </fill>
    <fill>
      <patternFill patternType="solid">
        <fgColor rgb="FFFF0000"/>
        <bgColor rgb="FF99CC00"/>
      </patternFill>
    </fill>
    <fill>
      <patternFill patternType="solid">
        <fgColor rgb="FFFFFF00"/>
        <bgColor indexed="64"/>
      </patternFill>
    </fill>
    <fill>
      <patternFill patternType="solid">
        <fgColor rgb="FFFF0000"/>
        <bgColor indexed="64"/>
      </patternFill>
    </fill>
    <fill>
      <patternFill patternType="solid">
        <fgColor rgb="FFFFFFFF"/>
        <bgColor rgb="FFFFFFFF"/>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style="thin">
        <color rgb="FF000000"/>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s>
  <cellStyleXfs count="1">
    <xf numFmtId="0" fontId="0" fillId="0" borderId="0"/>
  </cellStyleXfs>
  <cellXfs count="137">
    <xf numFmtId="0" fontId="0" fillId="0" borderId="0" xfId="0"/>
    <xf numFmtId="0" fontId="1" fillId="2" borderId="1" xfId="0" applyFont="1" applyFill="1" applyBorder="1" applyAlignment="1">
      <alignment horizontal="center" vertical="center" wrapText="1"/>
    </xf>
    <xf numFmtId="49" fontId="3" fillId="3" borderId="0" xfId="0" applyNumberFormat="1" applyFont="1" applyFill="1" applyAlignment="1">
      <alignment horizontal="center" vertical="center" wrapText="1"/>
    </xf>
    <xf numFmtId="0" fontId="4" fillId="3" borderId="0" xfId="0" applyFont="1" applyFill="1" applyAlignment="1">
      <alignment horizontal="center" vertical="center"/>
    </xf>
    <xf numFmtId="0" fontId="5" fillId="0" borderId="0" xfId="0" applyFont="1"/>
    <xf numFmtId="0" fontId="6" fillId="0" borderId="0" xfId="0" applyFont="1"/>
    <xf numFmtId="0" fontId="5" fillId="0" borderId="1" xfId="0" applyFont="1" applyBorder="1" applyAlignment="1">
      <alignment horizontal="center" vertical="center" wrapText="1"/>
    </xf>
    <xf numFmtId="0" fontId="5" fillId="0" borderId="1" xfId="0" applyFont="1" applyBorder="1" applyAlignment="1">
      <alignment vertical="center" wrapText="1"/>
    </xf>
    <xf numFmtId="14" fontId="5" fillId="0" borderId="1" xfId="0" applyNumberFormat="1" applyFont="1" applyBorder="1" applyAlignment="1">
      <alignment vertical="center" wrapText="1"/>
    </xf>
    <xf numFmtId="164" fontId="5" fillId="4" borderId="1" xfId="0" applyNumberFormat="1" applyFont="1" applyFill="1" applyBorder="1" applyAlignment="1">
      <alignment horizontal="center" vertical="center"/>
    </xf>
    <xf numFmtId="9" fontId="5" fillId="4" borderId="1" xfId="0" applyNumberFormat="1" applyFont="1" applyFill="1" applyBorder="1" applyAlignment="1">
      <alignment horizontal="center" vertical="center"/>
    </xf>
    <xf numFmtId="1" fontId="5" fillId="4" borderId="1" xfId="0" applyNumberFormat="1" applyFont="1" applyFill="1" applyBorder="1" applyAlignment="1">
      <alignment horizontal="center" vertical="center"/>
    </xf>
    <xf numFmtId="0" fontId="5" fillId="0" borderId="1" xfId="0" applyFont="1" applyBorder="1" applyAlignment="1">
      <alignment horizontal="center" vertical="center"/>
    </xf>
    <xf numFmtId="14" fontId="5" fillId="0" borderId="0" xfId="0" applyNumberFormat="1" applyFont="1" applyAlignment="1">
      <alignment horizontal="center" vertical="center"/>
    </xf>
    <xf numFmtId="49" fontId="7" fillId="0" borderId="0" xfId="0" applyNumberFormat="1" applyFont="1" applyAlignment="1">
      <alignment horizontal="center" vertical="center"/>
    </xf>
    <xf numFmtId="0" fontId="5" fillId="0" borderId="0" xfId="0" applyFont="1" applyAlignment="1">
      <alignment vertical="center"/>
    </xf>
    <xf numFmtId="164" fontId="5" fillId="5" borderId="1" xfId="0" applyNumberFormat="1" applyFont="1" applyFill="1" applyBorder="1" applyAlignment="1">
      <alignment horizontal="center" vertical="center"/>
    </xf>
    <xf numFmtId="9" fontId="5" fillId="5" borderId="1" xfId="0" applyNumberFormat="1" applyFont="1" applyFill="1" applyBorder="1" applyAlignment="1">
      <alignment horizontal="center" vertical="center"/>
    </xf>
    <xf numFmtId="1" fontId="5" fillId="5" borderId="1" xfId="0" applyNumberFormat="1" applyFont="1" applyFill="1" applyBorder="1" applyAlignment="1">
      <alignment horizontal="center" vertical="center"/>
    </xf>
    <xf numFmtId="0" fontId="8" fillId="0" borderId="1" xfId="0" applyFont="1" applyBorder="1" applyAlignment="1">
      <alignment vertical="center" wrapText="1"/>
    </xf>
    <xf numFmtId="0" fontId="5" fillId="3" borderId="1" xfId="0" applyFont="1" applyFill="1" applyBorder="1" applyAlignment="1">
      <alignment horizontal="center" vertical="center" wrapText="1"/>
    </xf>
    <xf numFmtId="14" fontId="5" fillId="3" borderId="0" xfId="0" applyNumberFormat="1" applyFont="1" applyFill="1" applyAlignment="1">
      <alignment horizontal="center" vertical="center"/>
    </xf>
    <xf numFmtId="49" fontId="9" fillId="3" borderId="1" xfId="0" applyNumberFormat="1" applyFont="1" applyFill="1" applyBorder="1" applyAlignment="1">
      <alignment horizontal="center" vertical="center"/>
    </xf>
    <xf numFmtId="0" fontId="5" fillId="3" borderId="2"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horizontal="center" vertical="center"/>
    </xf>
    <xf numFmtId="0" fontId="5" fillId="3" borderId="1" xfId="0" applyFont="1" applyFill="1" applyBorder="1" applyAlignment="1">
      <alignment vertical="center"/>
    </xf>
    <xf numFmtId="0" fontId="8" fillId="3" borderId="2" xfId="0" applyFont="1" applyFill="1" applyBorder="1" applyAlignment="1">
      <alignment vertical="center" wrapText="1"/>
    </xf>
    <xf numFmtId="0" fontId="8" fillId="3" borderId="1" xfId="0" applyFont="1" applyFill="1" applyBorder="1" applyAlignment="1">
      <alignment horizontal="center" vertical="center" wrapText="1"/>
    </xf>
    <xf numFmtId="14" fontId="8" fillId="3" borderId="0" xfId="0" applyNumberFormat="1" applyFont="1" applyFill="1" applyAlignment="1">
      <alignment horizontal="center" vertical="center"/>
    </xf>
    <xf numFmtId="49" fontId="11" fillId="3" borderId="1" xfId="0" applyNumberFormat="1" applyFont="1" applyFill="1" applyBorder="1" applyAlignment="1">
      <alignment horizontal="center" vertical="center"/>
    </xf>
    <xf numFmtId="0" fontId="10" fillId="3" borderId="1" xfId="0" applyFont="1" applyFill="1" applyBorder="1" applyAlignment="1">
      <alignment vertical="center" wrapText="1"/>
    </xf>
    <xf numFmtId="0" fontId="5" fillId="7" borderId="1" xfId="0" applyFont="1" applyFill="1" applyBorder="1" applyAlignment="1">
      <alignment horizontal="center" vertical="center"/>
    </xf>
    <xf numFmtId="49" fontId="9" fillId="0" borderId="1" xfId="0" applyNumberFormat="1" applyFont="1" applyBorder="1" applyAlignment="1">
      <alignment horizontal="center" vertical="center"/>
    </xf>
    <xf numFmtId="0" fontId="6" fillId="0" borderId="1" xfId="0" applyFont="1" applyBorder="1" applyAlignment="1">
      <alignment vertical="center" wrapText="1"/>
    </xf>
    <xf numFmtId="49" fontId="11" fillId="0" borderId="1" xfId="0" applyNumberFormat="1" applyFont="1" applyBorder="1" applyAlignment="1">
      <alignment horizontal="center" vertical="center"/>
    </xf>
    <xf numFmtId="0" fontId="8" fillId="0" borderId="1" xfId="0" applyFont="1" applyBorder="1" applyAlignment="1">
      <alignment vertical="center"/>
    </xf>
    <xf numFmtId="0" fontId="5" fillId="3" borderId="5" xfId="0" applyFont="1" applyFill="1" applyBorder="1" applyAlignment="1">
      <alignment vertical="center" wrapText="1"/>
    </xf>
    <xf numFmtId="0" fontId="10" fillId="3" borderId="4" xfId="0" applyFont="1" applyFill="1" applyBorder="1" applyAlignment="1">
      <alignment vertical="center" wrapText="1"/>
    </xf>
    <xf numFmtId="0" fontId="5" fillId="3" borderId="6" xfId="0" applyFont="1" applyFill="1" applyBorder="1" applyAlignment="1">
      <alignment vertical="center" wrapText="1"/>
    </xf>
    <xf numFmtId="0" fontId="10" fillId="3" borderId="3" xfId="0" applyFont="1" applyFill="1" applyBorder="1" applyAlignment="1">
      <alignment vertical="center" wrapText="1"/>
    </xf>
    <xf numFmtId="2" fontId="5" fillId="0" borderId="11" xfId="0" applyNumberFormat="1" applyFont="1" applyBorder="1" applyAlignment="1">
      <alignment horizontal="center" vertical="center"/>
    </xf>
    <xf numFmtId="1" fontId="5" fillId="0" borderId="11" xfId="0" applyNumberFormat="1" applyFont="1" applyBorder="1" applyAlignment="1">
      <alignment horizontal="center" vertical="center"/>
    </xf>
    <xf numFmtId="0" fontId="5" fillId="0" borderId="11" xfId="0" applyFont="1" applyBorder="1"/>
    <xf numFmtId="0" fontId="5" fillId="0" borderId="12" xfId="0" applyFont="1" applyBorder="1"/>
    <xf numFmtId="49" fontId="7" fillId="0" borderId="0" xfId="0" applyNumberFormat="1" applyFont="1"/>
    <xf numFmtId="0" fontId="5" fillId="0" borderId="14" xfId="0" applyFont="1" applyBorder="1" applyAlignment="1">
      <alignment horizontal="center" vertical="center"/>
    </xf>
    <xf numFmtId="0" fontId="5" fillId="0" borderId="14" xfId="0" applyFont="1" applyBorder="1"/>
    <xf numFmtId="0" fontId="5" fillId="0" borderId="15" xfId="0" applyFont="1" applyBorder="1"/>
    <xf numFmtId="0" fontId="5" fillId="0" borderId="16" xfId="0" applyFont="1" applyBorder="1"/>
    <xf numFmtId="0" fontId="5" fillId="0" borderId="17" xfId="0" applyFont="1" applyBorder="1" applyAlignment="1">
      <alignment horizontal="center"/>
    </xf>
    <xf numFmtId="0" fontId="5" fillId="0" borderId="17" xfId="0" applyFont="1" applyBorder="1"/>
    <xf numFmtId="0" fontId="5" fillId="0" borderId="0" xfId="0" applyFont="1" applyAlignment="1">
      <alignment horizontal="center" vertical="center"/>
    </xf>
    <xf numFmtId="0" fontId="5" fillId="0" borderId="18" xfId="0" applyFont="1" applyBorder="1"/>
    <xf numFmtId="0" fontId="10" fillId="0" borderId="16" xfId="0" applyFont="1" applyBorder="1"/>
    <xf numFmtId="0" fontId="10" fillId="0" borderId="0" xfId="0" applyFont="1" applyAlignment="1">
      <alignment horizontal="center"/>
    </xf>
    <xf numFmtId="0" fontId="5" fillId="0" borderId="0" xfId="0" applyFont="1" applyAlignment="1">
      <alignment horizontal="center"/>
    </xf>
    <xf numFmtId="0" fontId="5" fillId="0" borderId="8" xfId="0" applyFont="1" applyBorder="1"/>
    <xf numFmtId="0" fontId="5" fillId="0" borderId="9" xfId="0" applyFont="1" applyBorder="1"/>
    <xf numFmtId="0" fontId="5" fillId="0" borderId="9" xfId="0" applyFont="1" applyBorder="1" applyAlignment="1">
      <alignment horizontal="center"/>
    </xf>
    <xf numFmtId="0" fontId="5" fillId="0" borderId="9" xfId="0" applyFont="1" applyBorder="1" applyAlignment="1">
      <alignment horizontal="center" vertical="center"/>
    </xf>
    <xf numFmtId="0" fontId="5" fillId="0" borderId="19" xfId="0" applyFont="1" applyBorder="1"/>
    <xf numFmtId="1" fontId="5" fillId="0" borderId="26" xfId="0" applyNumberFormat="1" applyFont="1" applyBorder="1" applyAlignment="1">
      <alignment vertical="center"/>
    </xf>
    <xf numFmtId="164" fontId="5" fillId="0" borderId="30" xfId="0" applyNumberFormat="1" applyFont="1" applyBorder="1" applyAlignment="1">
      <alignment vertical="center"/>
    </xf>
    <xf numFmtId="10" fontId="5" fillId="0" borderId="31" xfId="0" applyNumberFormat="1" applyFont="1" applyBorder="1" applyAlignment="1">
      <alignment vertical="center"/>
    </xf>
    <xf numFmtId="10" fontId="5" fillId="0" borderId="36" xfId="0" applyNumberFormat="1" applyFont="1" applyBorder="1" applyAlignment="1">
      <alignment vertical="center"/>
    </xf>
    <xf numFmtId="0" fontId="5" fillId="8" borderId="0" xfId="0" applyFont="1" applyFill="1"/>
    <xf numFmtId="0" fontId="5" fillId="8" borderId="0" xfId="0" applyFont="1" applyFill="1" applyAlignment="1">
      <alignment horizontal="center"/>
    </xf>
    <xf numFmtId="0" fontId="5" fillId="8" borderId="0" xfId="0" applyFont="1" applyFill="1" applyAlignment="1">
      <alignment horizontal="center" vertical="center"/>
    </xf>
    <xf numFmtId="49" fontId="14" fillId="0" borderId="0" xfId="0" applyNumberFormat="1" applyFont="1"/>
    <xf numFmtId="0" fontId="6" fillId="0" borderId="0" xfId="0" applyFont="1" applyAlignment="1">
      <alignment vertical="center"/>
    </xf>
    <xf numFmtId="0" fontId="15" fillId="8" borderId="0" xfId="0" applyFont="1" applyFill="1" applyAlignment="1">
      <alignment vertical="center" wrapText="1"/>
    </xf>
    <xf numFmtId="0" fontId="15" fillId="8" borderId="0" xfId="0" applyFont="1" applyFill="1" applyAlignment="1">
      <alignment horizontal="center" vertical="center" wrapText="1"/>
    </xf>
    <xf numFmtId="0" fontId="6" fillId="0" borderId="0" xfId="0" applyFont="1" applyAlignment="1">
      <alignment horizontal="center"/>
    </xf>
    <xf numFmtId="0" fontId="6" fillId="0" borderId="0" xfId="0" applyFont="1" applyAlignment="1">
      <alignment horizontal="center" vertical="center"/>
    </xf>
    <xf numFmtId="0" fontId="10" fillId="0" borderId="0" xfId="0" applyFont="1" applyAlignment="1">
      <alignment horizontal="center" vertical="center"/>
    </xf>
    <xf numFmtId="0" fontId="5" fillId="0" borderId="32" xfId="0" applyFont="1" applyBorder="1" applyAlignment="1">
      <alignment horizontal="left" vertical="center"/>
    </xf>
    <xf numFmtId="0" fontId="8" fillId="0" borderId="33" xfId="0" applyFont="1" applyBorder="1"/>
    <xf numFmtId="0" fontId="8" fillId="0" borderId="34" xfId="0" applyFont="1" applyBorder="1"/>
    <xf numFmtId="0" fontId="10" fillId="0" borderId="32" xfId="0" applyFont="1" applyBorder="1" applyAlignment="1">
      <alignment horizontal="center" vertical="center"/>
    </xf>
    <xf numFmtId="0" fontId="8" fillId="0" borderId="35" xfId="0" applyFont="1" applyBorder="1" applyAlignment="1">
      <alignment vertical="center"/>
    </xf>
    <xf numFmtId="0" fontId="5" fillId="0" borderId="0" xfId="0" applyFont="1"/>
    <xf numFmtId="0" fontId="6" fillId="0" borderId="0" xfId="0" applyFont="1"/>
    <xf numFmtId="0" fontId="5" fillId="0" borderId="20" xfId="0" applyFont="1" applyBorder="1" applyAlignment="1">
      <alignment horizontal="center"/>
    </xf>
    <xf numFmtId="0" fontId="8" fillId="0" borderId="22" xfId="0" applyFont="1" applyBorder="1"/>
    <xf numFmtId="0" fontId="5" fillId="0" borderId="20" xfId="0" applyFont="1" applyBorder="1" applyAlignment="1">
      <alignment horizontal="center" vertical="center" wrapText="1"/>
    </xf>
    <xf numFmtId="0" fontId="8" fillId="0" borderId="21" xfId="0" applyFont="1" applyBorder="1"/>
    <xf numFmtId="0" fontId="5" fillId="0" borderId="27" xfId="0" applyFont="1" applyBorder="1" applyAlignment="1">
      <alignment horizontal="left" vertical="center"/>
    </xf>
    <xf numFmtId="0" fontId="8" fillId="0" borderId="28" xfId="0" applyFont="1" applyBorder="1"/>
    <xf numFmtId="0" fontId="8" fillId="0" borderId="29" xfId="0" applyFont="1" applyBorder="1"/>
    <xf numFmtId="0" fontId="10" fillId="0" borderId="27" xfId="0" applyFont="1" applyBorder="1" applyAlignment="1">
      <alignment horizontal="center" vertical="center"/>
    </xf>
    <xf numFmtId="0" fontId="8" fillId="0" borderId="30" xfId="0" applyFont="1" applyBorder="1" applyAlignment="1">
      <alignment vertical="center"/>
    </xf>
    <xf numFmtId="0" fontId="5" fillId="0" borderId="23" xfId="0" applyFont="1" applyBorder="1" applyAlignment="1">
      <alignment horizontal="left" vertical="center"/>
    </xf>
    <xf numFmtId="0" fontId="8" fillId="0" borderId="24" xfId="0" applyFont="1" applyBorder="1"/>
    <xf numFmtId="0" fontId="8" fillId="0" borderId="26" xfId="0" applyFont="1" applyBorder="1"/>
    <xf numFmtId="0" fontId="10" fillId="0" borderId="23" xfId="0" applyFont="1" applyBorder="1" applyAlignment="1">
      <alignment horizontal="center" vertical="center"/>
    </xf>
    <xf numFmtId="0" fontId="8" fillId="0" borderId="25" xfId="0" applyFont="1" applyBorder="1" applyAlignment="1">
      <alignment vertical="center"/>
    </xf>
    <xf numFmtId="0" fontId="10" fillId="0" borderId="20" xfId="0" applyFont="1" applyBorder="1" applyAlignment="1">
      <alignment horizontal="center"/>
    </xf>
    <xf numFmtId="0" fontId="5" fillId="0" borderId="0" xfId="0" applyFont="1" applyAlignment="1">
      <alignment horizontal="center"/>
    </xf>
    <xf numFmtId="0" fontId="10" fillId="0" borderId="13" xfId="0" applyFont="1" applyBorder="1" applyAlignment="1">
      <alignment horizontal="left"/>
    </xf>
    <xf numFmtId="0" fontId="8" fillId="0" borderId="14" xfId="0" applyFont="1" applyBorder="1"/>
    <xf numFmtId="0" fontId="8" fillId="0" borderId="15" xfId="0" applyFont="1" applyBorder="1"/>
    <xf numFmtId="0" fontId="8" fillId="0" borderId="25" xfId="0" applyFont="1" applyBorder="1"/>
    <xf numFmtId="0" fontId="8" fillId="0" borderId="26" xfId="0" applyFont="1" applyBorder="1" applyAlignment="1">
      <alignment vertical="center"/>
    </xf>
    <xf numFmtId="0" fontId="5" fillId="0" borderId="1" xfId="0" applyFont="1" applyBorder="1" applyAlignment="1">
      <alignment horizontal="justify" vertical="center" wrapText="1"/>
    </xf>
    <xf numFmtId="0" fontId="8" fillId="0" borderId="1" xfId="0" applyFont="1" applyBorder="1" applyAlignment="1">
      <alignment horizontal="justify" vertical="center"/>
    </xf>
    <xf numFmtId="0" fontId="5" fillId="0" borderId="1" xfId="0" applyFont="1" applyBorder="1" applyAlignment="1">
      <alignment horizontal="left" vertical="center"/>
    </xf>
    <xf numFmtId="0" fontId="5" fillId="0" borderId="1" xfId="0" applyFont="1" applyBorder="1" applyAlignment="1">
      <alignment horizontal="justify" vertical="center"/>
    </xf>
    <xf numFmtId="0" fontId="10" fillId="0" borderId="8" xfId="0" applyFont="1" applyBorder="1" applyAlignment="1">
      <alignment horizontal="left" vertical="center" wrapText="1"/>
    </xf>
    <xf numFmtId="0" fontId="8" fillId="0" borderId="9" xfId="0" applyFont="1" applyBorder="1"/>
    <xf numFmtId="0" fontId="8" fillId="0" borderId="10" xfId="0" applyFont="1" applyBorder="1"/>
    <xf numFmtId="0" fontId="13" fillId="0" borderId="13" xfId="0" applyFont="1" applyBorder="1"/>
    <xf numFmtId="0" fontId="5" fillId="0" borderId="1" xfId="0" applyFont="1" applyBorder="1" applyAlignment="1">
      <alignment horizontal="center" vertical="center" wrapText="1"/>
    </xf>
    <xf numFmtId="0" fontId="8" fillId="0" borderId="1" xfId="0" applyFont="1" applyBorder="1"/>
    <xf numFmtId="0" fontId="5" fillId="6" borderId="1" xfId="0" applyFont="1" applyFill="1" applyBorder="1" applyAlignment="1">
      <alignment horizontal="center" vertical="center" wrapText="1"/>
    </xf>
    <xf numFmtId="0" fontId="8" fillId="6" borderId="1" xfId="0" applyFont="1" applyFill="1" applyBorder="1"/>
    <xf numFmtId="49" fontId="9" fillId="3" borderId="3" xfId="0" applyNumberFormat="1" applyFont="1" applyFill="1" applyBorder="1" applyAlignment="1">
      <alignment horizontal="center" vertical="center" wrapText="1"/>
    </xf>
    <xf numFmtId="49" fontId="9" fillId="3" borderId="7" xfId="0" applyNumberFormat="1" applyFont="1" applyFill="1" applyBorder="1" applyAlignment="1">
      <alignment horizontal="center" vertical="center" wrapText="1"/>
    </xf>
    <xf numFmtId="49" fontId="9" fillId="3" borderId="4" xfId="0" applyNumberFormat="1" applyFont="1" applyFill="1" applyBorder="1" applyAlignment="1">
      <alignment horizontal="center" vertical="center" wrapText="1"/>
    </xf>
    <xf numFmtId="0" fontId="5" fillId="3" borderId="3" xfId="0" applyFont="1" applyFill="1" applyBorder="1" applyAlignment="1">
      <alignment horizontal="left" vertical="center"/>
    </xf>
    <xf numFmtId="0" fontId="5" fillId="3" borderId="7" xfId="0" applyFont="1" applyFill="1" applyBorder="1" applyAlignment="1">
      <alignment horizontal="left" vertical="center"/>
    </xf>
    <xf numFmtId="0" fontId="5" fillId="3" borderId="4" xfId="0" applyFont="1" applyFill="1" applyBorder="1" applyAlignment="1">
      <alignment horizontal="left" vertical="center"/>
    </xf>
    <xf numFmtId="0" fontId="5" fillId="3" borderId="3"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4" xfId="0" applyFont="1" applyFill="1" applyBorder="1" applyAlignment="1">
      <alignment horizontal="center" vertical="center" wrapText="1"/>
    </xf>
    <xf numFmtId="49" fontId="9" fillId="3" borderId="3" xfId="0" applyNumberFormat="1" applyFont="1" applyFill="1" applyBorder="1" applyAlignment="1">
      <alignment horizontal="center" vertical="center"/>
    </xf>
    <xf numFmtId="49" fontId="9" fillId="3" borderId="4" xfId="0" applyNumberFormat="1"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49" fontId="11" fillId="3" borderId="3" xfId="0" applyNumberFormat="1" applyFont="1" applyFill="1" applyBorder="1" applyAlignment="1">
      <alignment horizontal="center" vertical="center"/>
    </xf>
    <xf numFmtId="49" fontId="11" fillId="3" borderId="4" xfId="0" applyNumberFormat="1" applyFont="1" applyFill="1" applyBorder="1" applyAlignment="1">
      <alignment horizontal="center" vertical="center"/>
    </xf>
    <xf numFmtId="0" fontId="5" fillId="3" borderId="1" xfId="0" applyFont="1" applyFill="1" applyBorder="1" applyAlignment="1">
      <alignment horizontal="justify" vertical="center" wrapText="1"/>
    </xf>
    <xf numFmtId="0" fontId="5" fillId="3" borderId="1" xfId="0" applyFont="1" applyFill="1" applyBorder="1" applyAlignment="1">
      <alignment horizontal="justify" vertical="center"/>
    </xf>
    <xf numFmtId="0" fontId="8" fillId="3" borderId="1" xfId="0" applyFont="1" applyFill="1" applyBorder="1" applyAlignment="1">
      <alignment horizontal="justify" vertical="center" wrapText="1"/>
    </xf>
    <xf numFmtId="0" fontId="8" fillId="3" borderId="1" xfId="0" applyFont="1" applyFill="1" applyBorder="1" applyAlignment="1">
      <alignment horizontal="justify" vertical="center"/>
    </xf>
    <xf numFmtId="0" fontId="1" fillId="2" borderId="1" xfId="0" applyFont="1" applyFill="1" applyBorder="1" applyAlignment="1">
      <alignment horizontal="center" vertical="center" wrapText="1"/>
    </xf>
    <xf numFmtId="0" fontId="2" fillId="2"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ap684-my.sharepoint.com/personal/tesoreria_ejecafeterorap_gov_co/Documents/Escritorio/ARCHIVOS%20VARIOS/SEGUIMIENTO%20PLAN%20DE%20MEJORA%202024/Seguimiento_Plan_Mejora_Contraloria.xlsx" TargetMode="External"/><Relationship Id="rId1" Type="http://schemas.openxmlformats.org/officeDocument/2006/relationships/externalLinkPath" Target="/personal/tesoreria_ejecafeterorap_gov_co/Documents/Escritorio/ARCHIVOS%20VARIOS/SEGUIMIENTO%20PLAN%20DE%20MEJORA%202024/Seguimiento_Plan_Mejora_Contralor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forme Plan de mejoramiento "/>
      <sheetName val="Avance Plan de Mejoramiento"/>
    </sheetNames>
    <sheetDataSet>
      <sheetData sheetId="0">
        <row r="12">
          <cell r="A12">
            <v>1</v>
          </cell>
          <cell r="B12" t="str">
            <v>COH_9615_2024</v>
          </cell>
          <cell r="C12" t="str">
            <v>La entidad RAP Eje Cafetero, desarrolló un aplicativo sistematizado con diseño gerencial para la toma de decisiones, en la que establecen instrumentos de planificación como Plan Operativo, Plan de Inversiones, Plan Indicativo y el plan de acción como un instrumento de seguimiento, evaluación y monitoreo constante de la ejecución del Plan Estratégico Regional para evaluar el avance de las metas de producto establecidas en el PER a través del tablero del Plan indicativo y sus correspondientes fichas del tablero de control que revela el indicador de meta con su correspondiente avance, el acceso a este tablero se puede realizar a través de la página de la entidad.</v>
          </cell>
          <cell r="D12" t="str">
            <v>Lo anterior, obedece a insuficiencia y deficiencia en la utilización y aplicación del instrumento de seguimiento, evaluación y monitoreo del avance de las metas establecidas en el PER 2023, así como, deficiencias en el control interno que garantice el cumplimiento de la normativa en la planeación estratégica de la Entidad.</v>
          </cell>
          <cell r="E12" t="str">
            <v xml:space="preserve"> </v>
          </cell>
          <cell r="F12" t="str">
            <v>Implementación y reglamentación de las actividades de seguimiento, monitoreo y control de la entidad, con base en la normativa del DNP</v>
          </cell>
          <cell r="G12" t="str">
            <v>Garantizar información, veraz, pertinente y actualizada sobre el avance de la gestión y la toma de decisiones de la entidad</v>
          </cell>
          <cell r="H12" t="str">
            <v>Revisión y ajuste del sistema de indicadores bajo la metodología aplicable</v>
          </cell>
          <cell r="I12" t="str">
            <v>Número</v>
          </cell>
          <cell r="J12">
            <v>1</v>
          </cell>
          <cell r="K12">
            <v>45659</v>
          </cell>
          <cell r="L12">
            <v>45719</v>
          </cell>
        </row>
        <row r="13">
          <cell r="H13" t="str">
            <v>Ajustes de instrumentos de planificación (Plan Indicativo - Plan de Acción)</v>
          </cell>
          <cell r="I13" t="str">
            <v>Número</v>
          </cell>
          <cell r="J13">
            <v>2</v>
          </cell>
          <cell r="K13">
            <v>45658</v>
          </cell>
          <cell r="L13">
            <v>45746</v>
          </cell>
        </row>
        <row r="14">
          <cell r="H14" t="str">
            <v>Medición a través de instrumentos de planificación y análisis de resultados</v>
          </cell>
          <cell r="I14" t="str">
            <v>Número</v>
          </cell>
          <cell r="J14">
            <v>2</v>
          </cell>
          <cell r="K14">
            <v>45719</v>
          </cell>
          <cell r="L14">
            <v>45777</v>
          </cell>
        </row>
        <row r="15">
          <cell r="H15" t="str">
            <v>Programación y publicación del tablero de control</v>
          </cell>
          <cell r="I15" t="str">
            <v>Número</v>
          </cell>
          <cell r="J15">
            <v>1</v>
          </cell>
          <cell r="K15">
            <v>45748</v>
          </cell>
          <cell r="L15">
            <v>45796</v>
          </cell>
        </row>
        <row r="16">
          <cell r="A16">
            <v>2</v>
          </cell>
          <cell r="B16" t="str">
            <v>COH_9754_2024</v>
          </cell>
          <cell r="C16" t="str">
            <v>La entidad formuló y ejecutó contratos cuya ejecución consistió en actividades que son competencia de otras entidades, por lo que no se cumple con los criterios establecidos de eficiencia de la economía y gobernanza establecidos en el decreto 900 del 2020</v>
          </cell>
          <cell r="D16" t="str">
            <v>Indebida e Ineficiente planeación del uso de los recursos económicos e inobservancia del alcance de las competencias de otras entidades, así como deficiencias en el control interno.</v>
          </cell>
          <cell r="E16" t="str">
            <v>Indebida destinación de los recursos económicos, e incumplimiento en el avance el PER de la RAP Eje Cafetero</v>
          </cell>
          <cell r="F16" t="str">
            <v>Fortalecer la planeación contractual, la capacitación en competencias institucionales, y el control interno</v>
          </cell>
          <cell r="G16" t="str">
            <v>Asegurar que los contratos estén alineados con las funciones de la entidad y los principios de eficiencia, economía y gobernanza establecidos en la normatividad legal vigente aplicable</v>
          </cell>
          <cell r="H16" t="str">
            <v>Revisión técnica del alcance de las metas</v>
          </cell>
          <cell r="I16" t="str">
            <v>Número</v>
          </cell>
          <cell r="J16">
            <v>1</v>
          </cell>
          <cell r="K16">
            <v>45659</v>
          </cell>
          <cell r="L16">
            <v>45777</v>
          </cell>
        </row>
        <row r="17">
          <cell r="H17" t="str">
            <v>Implementación del Plan de Contratación armonizado con el Banco de Proyectos</v>
          </cell>
          <cell r="I17" t="str">
            <v>Número</v>
          </cell>
          <cell r="J17">
            <v>1</v>
          </cell>
          <cell r="K17">
            <v>45659</v>
          </cell>
          <cell r="L17">
            <v>45746</v>
          </cell>
        </row>
        <row r="18">
          <cell r="H18" t="str">
            <v>Realizar capacitaciones en normatividad legal vigente, de acuerdo con competencias de la entidad</v>
          </cell>
          <cell r="I18" t="str">
            <v>Número</v>
          </cell>
          <cell r="J18">
            <v>3</v>
          </cell>
          <cell r="K18">
            <v>45659</v>
          </cell>
          <cell r="L18">
            <v>45777</v>
          </cell>
        </row>
        <row r="19">
          <cell r="H19" t="str">
            <v>Asegurar la definición del estándar aplicable para la implementación del modelo de control interno</v>
          </cell>
          <cell r="I19" t="str">
            <v>Número</v>
          </cell>
          <cell r="J19">
            <v>1</v>
          </cell>
          <cell r="K19">
            <v>45659</v>
          </cell>
          <cell r="L19">
            <v>45777</v>
          </cell>
        </row>
        <row r="20">
          <cell r="B20" t="str">
            <v>COH_8866_2024</v>
          </cell>
          <cell r="C20" t="str">
            <v>Se evidenciaron deficiencias en la Gestión Presupuestal por no aplicación de la normatividad, generando incorrecciones en la planeación y ejecución del presupuesto de ingresos y gastos, afectando el cálculo para la incorporación del superávit en la vigencia 2023.</v>
          </cell>
          <cell r="D20" t="str">
            <v xml:space="preserve">Las situaciones presentadas se generan por deficiencias en el control interno de la entidad, desatención a la normatividad vigente, propia y nacional, relacionada con el registro y gestión oportuna de la información financiera de la entidad, concentración de funciones financieras y ausencia de procedimientos y controles documentados del área encargada de presupuesto, contabilidad y tesorería en la RAP Eje Cafetero. </v>
          </cell>
          <cell r="E20" t="str">
            <v>Lo que ocasiona la ejecución del presupuesto sin cumplimiento de requisitos de aprobación y el registro de información que no revela la realidad financiera de la Entidad, afectando la toma de decisiones y la consolidación de reportes en los sistemas de seguimiento y control presupuestal internos y externos.</v>
          </cell>
          <cell r="F20" t="str">
            <v>Diseñar e implementar el sistema presupuestal que incluya la estandarización documental, con los controles y seguimientos pertinentes</v>
          </cell>
          <cell r="G20" t="str">
            <v>Garantizar una planificación y ejecución presupuesta eficiente y alineada con la normativa vigente</v>
          </cell>
          <cell r="H20" t="str">
            <v>Formalizar los documentos pertinentes para la estandarización de la Gestión Presupuestal, de acuerdo con el Estatuto Orgánico de Presupuesto de la entidad</v>
          </cell>
          <cell r="I20" t="str">
            <v>Número</v>
          </cell>
          <cell r="J20">
            <v>1</v>
          </cell>
          <cell r="K20">
            <v>45659</v>
          </cell>
          <cell r="L20">
            <v>45777</v>
          </cell>
        </row>
        <row r="21">
          <cell r="H21" t="str">
            <v>Asegurar la realización de auditorías de control interno contable, por lo menos 1 cada tres meses</v>
          </cell>
          <cell r="I21" t="str">
            <v>Número</v>
          </cell>
          <cell r="J21">
            <v>2</v>
          </cell>
          <cell r="K21">
            <v>45659</v>
          </cell>
          <cell r="L21">
            <v>45777</v>
          </cell>
        </row>
        <row r="22">
          <cell r="H22" t="str">
            <v>Capacitación en normatividad legal vigente aplicable a aspectos presupuestales y financieros</v>
          </cell>
          <cell r="I22" t="str">
            <v>Número</v>
          </cell>
          <cell r="J22">
            <v>2</v>
          </cell>
          <cell r="K22">
            <v>45659</v>
          </cell>
          <cell r="L22">
            <v>45746</v>
          </cell>
        </row>
        <row r="23">
          <cell r="H23" t="str">
            <v>Asegurar la realización de reunión de seguimiento trimestral a la gestión presupuestal, con presencia de Gerencia y Subgerencias</v>
          </cell>
          <cell r="I23" t="str">
            <v>Número</v>
          </cell>
          <cell r="J23">
            <v>1</v>
          </cell>
          <cell r="K23">
            <v>45659</v>
          </cell>
          <cell r="L23">
            <v>45777</v>
          </cell>
        </row>
        <row r="24">
          <cell r="A24">
            <v>4</v>
          </cell>
          <cell r="B24" t="str">
            <v>COH_9616_2024</v>
          </cell>
          <cell r="C24" t="str">
            <v>La entidad presenta una baja ejecución presupuestal y gestión ineficiente de los recursos afectando la misionalidad y la distribución de recursos del PER, por falencias de planeación, coordinación, programación, seguimiento y control, por parte de la RAP y el Consejo Directivo. Así como un ingreso total anual mayor al requerido para el cumplimiento de la misión, por un rezago en la ejecución de gastos de vigencias anteriores.</v>
          </cell>
          <cell r="D24" t="str">
            <v>Lo anterior, causado por deficiencias de planeación, coordinación y programación entre dependencias en los procesos de ejecución de los recursos de la RAP, así como, en los mecanismos de control y monitoreo de los proyectos de inversión por parte de la RAP y el Consejo Directivo. De otra parte, se evidencia una inoperancia en la planeación presupuestal debido al ingreso total anual mayor al requerido para el cumplimiento de la misión de la entidad, por un rezago en la ejecución de gastos de vigencias anteriores.</v>
          </cell>
          <cell r="E24" t="str">
            <v xml:space="preserve">Lo anterior ocasiona una ejecución ineficiente de los recursos, afecta el cumplimiento de la misión para la que fue creada la entidad y genera una inequidad en la distribución de los recursos para el cumplimiento de las metas del PER.
</v>
          </cell>
          <cell r="F24" t="str">
            <v>Implementar un mecanismo de planeación, ejecución y seguimiento presupuestal</v>
          </cell>
          <cell r="G24" t="str">
            <v>Optimizar la coordinación entre áreas, priorizar la ejecución de recursos rezagados, ajustar el presupuesto a las necesidades reales de la misión, y un control efectivo mediante indicadores y reportes periódicos</v>
          </cell>
          <cell r="H24" t="str">
            <v>Asesgurar la planeación y coordinación presupuestal entre la entidad, su Consejo Directivo y  la Mesa Técnica</v>
          </cell>
          <cell r="I24" t="str">
            <v>Número</v>
          </cell>
          <cell r="J24">
            <v>1</v>
          </cell>
          <cell r="K24">
            <v>45659</v>
          </cell>
          <cell r="L24">
            <v>45746</v>
          </cell>
        </row>
        <row r="25">
          <cell r="H25" t="str">
            <v>Implementar un mecanismo monitoreo y seguimiento de proyectos, estableciendo indicadores de desempeño específicos adecuados y pertinentes</v>
          </cell>
          <cell r="I25" t="str">
            <v>Número</v>
          </cell>
          <cell r="J25">
            <v>1</v>
          </cell>
          <cell r="K25">
            <v>45659</v>
          </cell>
          <cell r="L25">
            <v>45838</v>
          </cell>
        </row>
        <row r="26">
          <cell r="H26" t="str">
            <v>Implementar cronograma de monitoreo de la ejecución presupuestal de recursos del balance</v>
          </cell>
          <cell r="I26" t="str">
            <v>Número</v>
          </cell>
          <cell r="J26">
            <v>1</v>
          </cell>
          <cell r="K26">
            <v>45659</v>
          </cell>
          <cell r="L26">
            <v>45777</v>
          </cell>
        </row>
        <row r="27">
          <cell r="H27" t="str">
            <v>Ajustar el Presupuesto Anual - POAI a las necesidades de la entidad</v>
          </cell>
          <cell r="I27" t="str">
            <v>Número</v>
          </cell>
          <cell r="K27">
            <v>45659</v>
          </cell>
          <cell r="L27">
            <v>45777</v>
          </cell>
        </row>
        <row r="28">
          <cell r="A28">
            <v>5</v>
          </cell>
          <cell r="B28" t="str">
            <v>COH_9624_2024</v>
          </cell>
          <cell r="C28" t="str">
            <v>La entidad no realiza un seguimiento al PAC, que permita garantizar los fondos disponibles de acuerdo con los ingresos, de tal suerte que se puedan cubrir los egresos de manera mensual.</v>
          </cell>
          <cell r="D28" t="str">
            <v xml:space="preserve">Lo anterior, causado por deficiencias de programación, seguimiento y control mensual a la ejecución presupuestal ingresos y la disponibilidad de recursos en tesorería para cubrir los compromisos, además, de deficiencias en el registro del módulo de tesorería de sistema financiero de la entidad.
</v>
          </cell>
          <cell r="E28" t="str">
            <v xml:space="preserve">Lo anterior ocasiona un riesgo de incumplimiento en el pago de los compromisos adquiridos por la entidad, incurre en registros incorrectos de la contabilidad y ausencia de liquidez al cierre de la vigencia por inadecuada gestión de las fechas de vencimiento de los títulos de depósito a término fijo e incorrecciones en el registro de los ingresos en tesorería.
</v>
          </cell>
          <cell r="F28" t="str">
            <v>Establecer un sistema integral de seguimiento al PAC que combine herramientas tecnológicas, protocolos de gestión de liquidez</v>
          </cell>
          <cell r="G28" t="str">
            <v>Garantizar la correcta programación, registro y disponibilidad de recursos en tesorería</v>
          </cell>
          <cell r="H28" t="str">
            <v>Diseñar e implementar un mecanismo automatizado que permita realizar un seguimiento mensual detallado al Programa Anual Mensualizado de Caja (PAC), con información disponible en tiempo real.</v>
          </cell>
          <cell r="I28" t="str">
            <v>Número</v>
          </cell>
          <cell r="J28">
            <v>1</v>
          </cell>
          <cell r="K28">
            <v>45659</v>
          </cell>
          <cell r="L28">
            <v>45777</v>
          </cell>
        </row>
        <row r="29">
          <cell r="H29" t="str">
            <v>Documentar y socializar los lineamientos que armonicen la caja con la aprobación de fichas del Banco de Proyectos</v>
          </cell>
          <cell r="I29" t="str">
            <v>Número</v>
          </cell>
          <cell r="J29">
            <v>1</v>
          </cell>
          <cell r="K29">
            <v>45659</v>
          </cell>
          <cell r="L29">
            <v>45777</v>
          </cell>
        </row>
        <row r="30">
          <cell r="H30" t="str">
            <v>Realizar revisión de la parametrización del módulo de tesorería en el sistema financiero para garantizar registros acordes y en tiempo real</v>
          </cell>
          <cell r="I30" t="str">
            <v>Número</v>
          </cell>
          <cell r="J30">
            <v>1</v>
          </cell>
          <cell r="K30">
            <v>45659</v>
          </cell>
          <cell r="L30">
            <v>45807</v>
          </cell>
        </row>
        <row r="31">
          <cell r="H31" t="str">
            <v>Documentar y socializar los lineamientos para la Gestión de Liquidez</v>
          </cell>
          <cell r="I31" t="str">
            <v>Número</v>
          </cell>
          <cell r="J31">
            <v>1</v>
          </cell>
          <cell r="K31">
            <v>45659</v>
          </cell>
          <cell r="L31">
            <v>45807</v>
          </cell>
        </row>
        <row r="32">
          <cell r="A32">
            <v>6</v>
          </cell>
          <cell r="B32" t="str">
            <v>COH_9651_2024</v>
          </cell>
          <cell r="C32" t="str">
            <v>Diferencias en la conciliación de los saldos del cierre financiero de la vigencia 2023 por ausencia de conciliación entre áreas.</v>
          </cell>
          <cell r="D32" t="str">
            <v>Esta situación se presenta por debilidades en el seguimiento, verificación y análisis de la información, inexistencia de mecanismos de control y de procesos y procedimientos aplicados por la entidad, inobservancia del marco normativo establecido por la CGN para el cierre financiero, así como, concentración de funciones y prácticas incorrectas en el registro presupuestal, contable y de tesorería.</v>
          </cell>
          <cell r="E32" t="str">
            <v>Esta situación genera riesgo de pérdida de saldos de tesorería; genera confusión e incertidumbre los saldos revelados como disponibles entre las tres áreas al cierre del periodo e incorporación errada del superávit disponible para la siguiente vigencia, dificultando a su vez el análisis y verificación de la información financiera de la entidad.</v>
          </cell>
          <cell r="F32" t="str">
            <v>Diseñar e implementar el estandar aplicable y los pertinentes para la conciliación de saldos entre dependencias</v>
          </cell>
          <cell r="G32" t="str">
            <v>Garantizar la consistencia y trazabilidad de la información financiera al cierre del periodo</v>
          </cell>
          <cell r="H32" t="str">
            <v>Documentar y socializar el estándar para la conciliación financiera y contable por dependencias</v>
          </cell>
          <cell r="I32" t="str">
            <v>Número</v>
          </cell>
          <cell r="J32">
            <v>1</v>
          </cell>
          <cell r="K32">
            <v>45659</v>
          </cell>
          <cell r="L32">
            <v>45746</v>
          </cell>
        </row>
        <row r="33">
          <cell r="H33" t="str">
            <v>Crear mecanismos de seguimiento y control para el cierre contable y financiero</v>
          </cell>
          <cell r="I33" t="str">
            <v>Número</v>
          </cell>
          <cell r="J33">
            <v>1</v>
          </cell>
          <cell r="K33">
            <v>45659</v>
          </cell>
          <cell r="L33">
            <v>45777</v>
          </cell>
        </row>
        <row r="34">
          <cell r="H34" t="str">
            <v>Realizar capacitación en conceptos básicos de la contabilidad y las finanzas aplicados a lo público</v>
          </cell>
          <cell r="I34" t="str">
            <v>Número</v>
          </cell>
          <cell r="J34">
            <v>1</v>
          </cell>
          <cell r="K34">
            <v>45659</v>
          </cell>
          <cell r="L34">
            <v>45807</v>
          </cell>
        </row>
        <row r="35">
          <cell r="H35" t="str">
            <v>Asegurar la realización de Auditorías Internas de Cierre Financiero</v>
          </cell>
          <cell r="I35" t="str">
            <v>Número</v>
          </cell>
          <cell r="J35">
            <v>1</v>
          </cell>
          <cell r="K35">
            <v>45659</v>
          </cell>
          <cell r="L35">
            <v>45838</v>
          </cell>
        </row>
        <row r="36">
          <cell r="A36">
            <v>7</v>
          </cell>
          <cell r="B36" t="str">
            <v>COH_7856_2024-2-AU-CU</v>
          </cell>
          <cell r="C36" t="str">
            <v>Deficiencias en la vigilancia y control por parte del supervisor, que autorizó el pago de actividades por las cantidades establecidas en el presupuesto del convenio, aun cuando en la práctica las cantidades ejecutadas fueron menos, generando un detrimento patrimonial por $2.600.000. (Convenio de Asociación No. 001 de 2023 - Federación Nacional de Cafeteros de Colombia Comité Departamental de Cafeteros del Quindío)</v>
          </cell>
          <cell r="D36" t="str">
            <v>La situación denota deficiencias en la vigilancia y control por parte del supervisor, que autorizó el pago de las actividades descritas, en las cantidades establecidas en el presupuesto del convenio, aun cuando en la práctica las cantidades ejecutadas fueron menos.</v>
          </cell>
          <cell r="E36" t="str">
            <v>Lo expuesto, genera una gestión fiscal antieconómica e ineficiente en el proceso de contratación de la entidad, ocasionando un mayor valor pagado y un detrimento patrimonial por $2.600.000.</v>
          </cell>
          <cell r="F36" t="str">
            <v>Implementar mecanismos pertinentes de supervisión contractual</v>
          </cell>
          <cell r="G36" t="str">
            <v>Establecer una verificación precisa de actividades ejecutadas y el uso eficiente de los recursos públicos</v>
          </cell>
          <cell r="H36" t="str">
            <v>Documentar y socializar los lineamientos detallados para la supervisión de contratos</v>
          </cell>
          <cell r="I36" t="str">
            <v>Número</v>
          </cell>
          <cell r="J36">
            <v>1</v>
          </cell>
          <cell r="K36">
            <v>45659</v>
          </cell>
          <cell r="L36">
            <v>45746</v>
          </cell>
        </row>
        <row r="37">
          <cell r="H37" t="str">
            <v>Realizar capacitación sobre responsabilidades, alcance y entregables de la supervisión de contratos</v>
          </cell>
          <cell r="I37" t="str">
            <v>Número</v>
          </cell>
          <cell r="J37">
            <v>1</v>
          </cell>
          <cell r="K37">
            <v>45659</v>
          </cell>
          <cell r="L37">
            <v>45746</v>
          </cell>
        </row>
        <row r="38">
          <cell r="H38" t="str">
            <v>Implementar actividades de Auditoría Interna periódica (trimestrales) a los contratos en ejecución</v>
          </cell>
          <cell r="I38" t="str">
            <v>Número</v>
          </cell>
          <cell r="J38">
            <v>2</v>
          </cell>
          <cell r="K38">
            <v>45659</v>
          </cell>
          <cell r="L38">
            <v>45838</v>
          </cell>
        </row>
        <row r="39">
          <cell r="H39" t="str">
            <v>Implementar un mecanismo de control a la gestión de contratos que permita acceder en tiempo real, a la información</v>
          </cell>
          <cell r="I39" t="str">
            <v>Número</v>
          </cell>
          <cell r="J39">
            <v>1</v>
          </cell>
          <cell r="K39">
            <v>45659</v>
          </cell>
          <cell r="L39">
            <v>45838</v>
          </cell>
        </row>
        <row r="40">
          <cell r="A40">
            <v>8</v>
          </cell>
          <cell r="B40" t="str">
            <v>COH_7858_2024-2-AU-CU</v>
          </cell>
          <cell r="C40" t="str">
            <v>Deficiencias en la vigilancia y control por parte del supervisor, que autorizó y pago con cargo a los recursos del convenio, actividades que no reflejan una adecuada inversión del recurso, y que a la fecha tampoco han sido objeto de reintegro por parte de la CCI por $13.286.413. (Convenio de Asociación No. 002 de 2023 - Cámara de Comercio de Ibagué)</v>
          </cell>
          <cell r="D40" t="str">
            <v>La situación denota deficiencias en la vigilancia y control por parte del supervisor, que autorizó el pago de las actividades descritas</v>
          </cell>
          <cell r="E40" t="str">
            <v>Lo expuesto, genera una gestión fiscal antieconómica e ineficiente en el proceso de contratación de la entidad, ocasionando un mayor valor pagado y un detrimento patrimonial por $27.681.165.</v>
          </cell>
          <cell r="F40" t="str">
            <v>Establecer un mecanismo financiero para liquidación de convenios con mecanismos de contro pertinentes</v>
          </cell>
          <cell r="G40" t="str">
            <v>Asegurar el cumplimiento normativo en la supervisión  de convenios y contratos</v>
          </cell>
          <cell r="H40" t="str">
            <v>Asegurar la implementación de la Auditoría Interna a contratación, en intervalos planificados</v>
          </cell>
          <cell r="I40" t="str">
            <v>Número</v>
          </cell>
          <cell r="J40">
            <v>1</v>
          </cell>
          <cell r="K40">
            <v>45659</v>
          </cell>
          <cell r="L40">
            <v>45746</v>
          </cell>
        </row>
        <row r="41">
          <cell r="H41" t="str">
            <v>Documentar los lineamientos específicos, para la de supervisión de contratos de la entidad</v>
          </cell>
          <cell r="I41" t="str">
            <v>Número</v>
          </cell>
          <cell r="J41">
            <v>1</v>
          </cell>
          <cell r="K41">
            <v>45659</v>
          </cell>
          <cell r="L41">
            <v>45777</v>
          </cell>
        </row>
        <row r="42">
          <cell r="A42">
            <v>9</v>
          </cell>
          <cell r="B42" t="str">
            <v>COH_7862_2024-2-AU-CU</v>
          </cell>
          <cell r="C42" t="str">
            <v xml:space="preserve">La reconocida idoneidad en relación con el factor experiencia que se exige para esta modalidad de selección no está debidamente acreditada en el expediente contractual (convenio interadministrativo No.
RAP 001 de 2023 y convenio de Asociación No. 003 de 2023)
</v>
          </cell>
          <cell r="D42" t="str">
            <v>La situación denota falencias en el desarrollo de la etapa precontractual por ausencia del soporte documental o registro de las verificaciones o consultas realizadas para dar por cumplido al requisito experiencia por parte de las entidades suscriptoras de los convenios mencionados.</v>
          </cell>
          <cell r="E42" t="str">
            <v xml:space="preserve">En consecuencia, la reconocida idoneidad en relación con el factor experiencia que se exige para esta modalidad de selección no está debidamente acreditada, vulnerando el principio de transparencia y el deber de selección objetiva.
</v>
          </cell>
          <cell r="F42" t="str">
            <v xml:space="preserve">Implementar mecanismos que garanticen el encuadramiento legal en aspectos contractuales de la entidad  </v>
          </cell>
          <cell r="G42" t="str">
            <v>Asegurar el cumplimiento normativo en la estructuración de pliegos de condiciones e invitaciones</v>
          </cell>
          <cell r="H42" t="str">
            <v>Analizar los requisitos actuales para la acreditación de experiencia de funcionarios y contratistas</v>
          </cell>
          <cell r="I42" t="str">
            <v xml:space="preserve">Número </v>
          </cell>
          <cell r="J42">
            <v>1</v>
          </cell>
          <cell r="K42">
            <v>45659</v>
          </cell>
          <cell r="L42">
            <v>45746</v>
          </cell>
        </row>
        <row r="43">
          <cell r="H43" t="str">
            <v>Redactar criterios  de contratación claros, objetivos y alineados con la normativa vigente</v>
          </cell>
          <cell r="I43" t="str">
            <v xml:space="preserve">Número </v>
          </cell>
          <cell r="J43">
            <v>1</v>
          </cell>
          <cell r="K43">
            <v>45748</v>
          </cell>
          <cell r="L43">
            <v>45868</v>
          </cell>
        </row>
        <row r="44">
          <cell r="H44" t="str">
            <v>Asegurar las información requerida en las publicaciones del SECOP II</v>
          </cell>
          <cell r="I44" t="str">
            <v>Número</v>
          </cell>
          <cell r="J44">
            <v>6</v>
          </cell>
          <cell r="K44">
            <v>45659</v>
          </cell>
          <cell r="L44">
            <v>45835</v>
          </cell>
        </row>
        <row r="45">
          <cell r="A45">
            <v>10</v>
          </cell>
          <cell r="B45" t="str">
            <v>COH_8812_2024-2-AU-CU</v>
          </cell>
          <cell r="C45" t="str">
            <v>La oferta del contratista no cumplió la totalidad de los requisitos técnicos habilitantes en cuanto a la experiencia y perfil profesional del personal propuesto; se omitieron los principios de igualdad, mparcialidad, transparencia y la selección objetiva del contratista (Contrato invitación pública 002 mínima cuantía - alojamiento web hosting)</v>
          </cell>
          <cell r="D45" t="str">
            <v xml:space="preserve">Lo expuesto denota falencias en la revisión de las ofertas por parte de los funcionarios designados para la verificación de cumplimiento de los requisitos técnicos habilitantes establecidos desde la planeación contractual, máxime si se tiene en cuenta que una de las ofertas presentadas (YULCOM) fue rechazada, entre otras razones, por no cumplir con condiciones relacionadas con el equipo exigido.
</v>
          </cell>
          <cell r="E45" t="str">
            <v>En consecuencia, la oferta seleccionada no cumplió los criterios perfil académico y experiencia general y especifica, que debía reunir la persona propuesta para el cargo de ingeniero de sistemas en el proceso contractual evaluado, omitiendo los principios de igualdad, imparcialidad, transparencia y la selección objetiva del contratista; exponiendo el recurso al riesgo de pérdida, por eventuales inconvenientes en la ejecución del objeto, derivadas del incumplimiento de este requisito.</v>
          </cell>
          <cell r="F45" t="str">
            <v>Establecer y documentar lineamientos con criterios aplicables a la evaluación de oferentes</v>
          </cell>
          <cell r="G45" t="str">
            <v>Asegurar la aplicación de los principios de la contratación pública</v>
          </cell>
          <cell r="H45" t="str">
            <v>Realizar capacitación sobre los principios de la contratación pública</v>
          </cell>
          <cell r="I45" t="str">
            <v>Número</v>
          </cell>
          <cell r="J45">
            <v>1</v>
          </cell>
          <cell r="K45">
            <v>45664</v>
          </cell>
          <cell r="L45">
            <v>45667</v>
          </cell>
        </row>
        <row r="46">
          <cell r="H46" t="str">
            <v>Definir y documentar lineamientos que aseguren la trazabilidad en la evaluación de requisitos técnicos habilitantes</v>
          </cell>
          <cell r="I46" t="str">
            <v>Número</v>
          </cell>
          <cell r="J46">
            <v>1</v>
          </cell>
          <cell r="K46">
            <v>45671</v>
          </cell>
          <cell r="L46">
            <v>45702</v>
          </cell>
        </row>
        <row r="47">
          <cell r="H47" t="str">
            <v>Definir e implementar un checklist para verificar el cumplimiento de los requisitos de cada postulante</v>
          </cell>
          <cell r="I47" t="str">
            <v>Número</v>
          </cell>
          <cell r="J47">
            <v>1</v>
          </cell>
          <cell r="K47">
            <v>45671</v>
          </cell>
          <cell r="L47">
            <v>45688</v>
          </cell>
        </row>
        <row r="48">
          <cell r="H48" t="str">
            <v>Documentar todas las decisiones del comité evaluador</v>
          </cell>
          <cell r="I48" t="str">
            <v>Número</v>
          </cell>
          <cell r="J48">
            <v>12</v>
          </cell>
          <cell r="K48">
            <v>45659</v>
          </cell>
          <cell r="L48">
            <v>45835</v>
          </cell>
        </row>
        <row r="49">
          <cell r="A49">
            <v>11</v>
          </cell>
          <cell r="B49" t="str">
            <v>COH_8824_2024-2-AU-CU</v>
          </cell>
          <cell r="C49" t="str">
            <v>No se publicaron en el SECOP el total de los documentos generados en las etapas precontractual, contractual y post contractual del trámite, en consecuencia, no se garantizó el acceso integral a la información, el control ciudadano ni los principios de publicidad y transparencia.</v>
          </cell>
          <cell r="D49" t="str">
            <v xml:space="preserve">La situación se origina por debilidades de control interno en la gestión contractual de la entidad y deficiencias del personal responsable del cargue de documentos en la plataforma SECOP, para garantizar la conformación íntegra del expediente contractual, es decir, de la totalidad de los documentos generados en las etapas precontractual, contractual y post contractual. </v>
          </cell>
          <cell r="E49" t="str">
            <v xml:space="preserve">En consecuencia, la información contractual de la entidad no es confiable; se dificulta el ejercicio del control fiscal; no se garantiza el acceso integral a la información ni el control ciudadano; se contrarían los principios de publicidad y transparencia. </v>
          </cell>
          <cell r="F49" t="str">
            <v>Asegurar el cumplimiento legal, en los aplicativos estatales establecidos</v>
          </cell>
          <cell r="G49" t="str">
            <v>Asegurar la publicación de compras y/o contratos, en los términos legales vigentes aplicacables definidos, según el caso</v>
          </cell>
          <cell r="H49" t="str">
            <v>Designar y comunicar responsablilidades dentro del equipo de contratación pública, en relación con la publicación de documentos</v>
          </cell>
          <cell r="I49" t="str">
            <v>Número</v>
          </cell>
          <cell r="J49">
            <v>1</v>
          </cell>
          <cell r="K49">
            <v>45659</v>
          </cell>
          <cell r="L49">
            <v>45666</v>
          </cell>
        </row>
        <row r="50">
          <cell r="H50" t="str">
            <v>Realizar capacitacitación en el SECOPII</v>
          </cell>
          <cell r="I50" t="str">
            <v>Número</v>
          </cell>
          <cell r="J50">
            <v>1</v>
          </cell>
          <cell r="K50">
            <v>45659</v>
          </cell>
          <cell r="L50">
            <v>45673</v>
          </cell>
        </row>
        <row r="51">
          <cell r="H51" t="str">
            <v>Designar y comunicar responsabilidad de monitoreo periódico sobre el cumplimiento de la publicación de documentos en el SECOPII</v>
          </cell>
          <cell r="I51" t="str">
            <v>Número</v>
          </cell>
          <cell r="J51">
            <v>1</v>
          </cell>
          <cell r="K51">
            <v>45659</v>
          </cell>
          <cell r="L51">
            <v>45666</v>
          </cell>
        </row>
        <row r="52">
          <cell r="A52">
            <v>12</v>
          </cell>
          <cell r="B52" t="str">
            <v>COH_8831_2024-2-AU-CU</v>
          </cell>
          <cell r="C52" t="str">
            <v>La necesidad por satisfacer se describió de forma general, no se especificaron los eventos a atender ni la relación de estos con la misionalidad de la entidad que justifique la pertinencia del gasto; se estableció el pago de actividades con soportes de ejecución deficientes por $167.997.674 (contrato No. 001 de 2023 - Prestación de servicios de logística, publicidad y suministro)</v>
          </cell>
          <cell r="D52" t="str">
            <v xml:space="preserve">La situación se presenta por deficiencias en la planeación contractual; así como por deficiencias en la vigilancia y control por parte del supervisor que autorizó el pago de ítems cuya ejecución y pertinencia no está suficientemente soportada. </v>
          </cell>
          <cell r="E52" t="str">
            <v>Lo expuesto, genera que la ejecución del contrato no obedezca a una programación previamente definida y que el servicio se preste en cualquier actividad que se presente, conllevando a una gestión fiscal antieconómica e ineficiente y a un detrimento patrimonial por $167.997.674.</v>
          </cell>
          <cell r="F52" t="str">
            <v>Asesgurar la focalización de recursos de contratación y/o convenios, que estén enmarcados en el objeto de la entidad</v>
          </cell>
          <cell r="G52" t="str">
            <v>Asegurar la alineación de los contratos y/o convenios, con las metas del PER</v>
          </cell>
          <cell r="H52" t="str">
            <v>Definir necesidades documentales que apunten al control al interno de la entidad, en cuanto al seguimiento contractual, en todas las fases</v>
          </cell>
          <cell r="I52" t="str">
            <v>Número</v>
          </cell>
          <cell r="J52">
            <v>1</v>
          </cell>
          <cell r="K52">
            <v>45664</v>
          </cell>
          <cell r="L52">
            <v>45667</v>
          </cell>
        </row>
        <row r="53">
          <cell r="H53" t="str">
            <v>Realizar revisión y si es el caso, actualización del documento que regula la supervisión de los contratos</v>
          </cell>
          <cell r="I53" t="str">
            <v>Número</v>
          </cell>
          <cell r="J53">
            <v>1</v>
          </cell>
          <cell r="K53">
            <v>45664</v>
          </cell>
          <cell r="L53">
            <v>45688</v>
          </cell>
        </row>
        <row r="54">
          <cell r="H54" t="str">
            <v>Realizar capacitación en aspectos de administrativos y financieros de la ejecucución de contratos</v>
          </cell>
          <cell r="I54" t="str">
            <v>Número</v>
          </cell>
          <cell r="J54">
            <v>1</v>
          </cell>
          <cell r="K54">
            <v>45664</v>
          </cell>
          <cell r="L54">
            <v>45674</v>
          </cell>
        </row>
        <row r="55">
          <cell r="A55">
            <v>13</v>
          </cell>
          <cell r="B55" t="str">
            <v>COH_8933_2024</v>
          </cell>
          <cell r="C55" t="str">
            <v xml:space="preserve">Se evidenciaron deficiencias en la aplicación de la Ley General de Archivos en el auditado, afectando la preservación de la memoria institucional y dificultando el seguimiento y control fiscal.
</v>
          </cell>
          <cell r="D55" t="str">
            <v>Las anteriores situaciones se presentan por debilidades de seguimiento y control interno, ausencia de procedimientos del Sistemas de Gestión de Calidad asociados a la gestión documental, así como, desatención a la normatividad del Archivo General de la Nación.</v>
          </cell>
          <cell r="E55" t="str">
            <v xml:space="preserve">Lo cual obstaculiza la preservación y conservación de la memoria institucional, dificulta el control fiscal, afecta la unidad documental, orden original y el valor probatorio de los documentos como instrumento de registro de la gestión de la entidad.
</v>
          </cell>
          <cell r="F55" t="str">
            <v>Definir y formalizar el estándar pertinente, en relación con la Ley General de Archivos</v>
          </cell>
          <cell r="G55" t="str">
            <v>Asegurar la implementación y el seguimiento a la implementacion del estándar aplicable, definido para la organizacióm</v>
          </cell>
          <cell r="H55" t="str">
            <v>Realizar una evaluación de cumplimiento que constituya la línea basal actualizada</v>
          </cell>
          <cell r="I55" t="str">
            <v>Número</v>
          </cell>
          <cell r="J55">
            <v>1</v>
          </cell>
          <cell r="K55">
            <v>45659</v>
          </cell>
          <cell r="L55">
            <v>45667</v>
          </cell>
        </row>
        <row r="56">
          <cell r="H56" t="str">
            <v>Proponer a Calidad, los documentos soporte de la implementación que se requieran</v>
          </cell>
          <cell r="I56" t="str">
            <v>Número</v>
          </cell>
          <cell r="J56">
            <v>1</v>
          </cell>
          <cell r="K56">
            <v>45670</v>
          </cell>
          <cell r="L56">
            <v>45688</v>
          </cell>
        </row>
        <row r="57">
          <cell r="H57" t="str">
            <v>Comunicar los lineamientos y/o cambios, a todos los funcionarios y contratistas</v>
          </cell>
          <cell r="I57" t="str">
            <v>Número</v>
          </cell>
          <cell r="J57">
            <v>1</v>
          </cell>
          <cell r="K57">
            <v>45691</v>
          </cell>
          <cell r="L57">
            <v>45702</v>
          </cell>
        </row>
        <row r="58">
          <cell r="H58" t="str">
            <v>Realizar seguimiento a la implementación, con muestreo periódico</v>
          </cell>
          <cell r="I58" t="str">
            <v>Número</v>
          </cell>
          <cell r="J58">
            <v>4</v>
          </cell>
          <cell r="K58">
            <v>45705</v>
          </cell>
          <cell r="L58">
            <v>45835</v>
          </cell>
        </row>
        <row r="59">
          <cell r="A59">
            <v>14</v>
          </cell>
          <cell r="B59" t="str">
            <v>COH_9513_2024</v>
          </cell>
          <cell r="C59" t="str">
            <v>Inconsistencia en la información revelada en las notas de carácter específico, presentando diferencias en los totales de las cuentas con respecto a los saldos de los Estados Financieros, carecen de aspectos cualitativos o cuantitativos, además de no contar con adopción y aprobación del Manual de Políticas Contables y de Operación.</v>
          </cell>
          <cell r="D59" t="str">
            <v xml:space="preserve">Esas situaciones son originadas por inexistencia de mecanismos de controles, incumplimiento de las disposiciones contables, al no revelar toda la información necesaria para el entendimiento de las notas a los Estados Financieros, lo que denota debilidades en los procedimientos y en la armonización, adopción y aprobación del manual de políticas contables y de operación, para la elaboración de las mismas, acorde con la realidad financiera de la entidad. </v>
          </cell>
          <cell r="F59" t="str">
            <v>Definir y formalizar el estándar pertinente, en relación con el manejo contable y financiero, estructurando y asignando los controles y responsabildiades</v>
          </cell>
          <cell r="G59" t="str">
            <v>Asegurar la oportunidad y coherencia de la información contable y de pagos</v>
          </cell>
          <cell r="H59" t="str">
            <v>Realizar capacitación en normatividad legal aplicable a las actividades contables y financieras</v>
          </cell>
          <cell r="I59" t="str">
            <v>Número</v>
          </cell>
          <cell r="J59">
            <v>1</v>
          </cell>
          <cell r="K59">
            <v>45664</v>
          </cell>
          <cell r="L59">
            <v>45678</v>
          </cell>
        </row>
        <row r="60">
          <cell r="H60" t="str">
            <v>Estructurar el estándar y/o documentación pertinente que regule la contabilización y pagos</v>
          </cell>
          <cell r="I60" t="str">
            <v>Número</v>
          </cell>
          <cell r="J60">
            <v>1</v>
          </cell>
          <cell r="K60">
            <v>45664</v>
          </cell>
          <cell r="L60">
            <v>45688</v>
          </cell>
        </row>
        <row r="61">
          <cell r="H61" t="str">
            <v>Socializar e implementar el estándar construido y ajustar a medida que se identifiquen mejoras</v>
          </cell>
          <cell r="I61" t="str">
            <v>Número</v>
          </cell>
          <cell r="J61">
            <v>1</v>
          </cell>
          <cell r="K61">
            <v>45691</v>
          </cell>
          <cell r="L61">
            <v>45702</v>
          </cell>
        </row>
        <row r="62">
          <cell r="H62" t="str">
            <v>Realizar seguimiento a la implementación, con muestreo periódico</v>
          </cell>
          <cell r="I62" t="str">
            <v>Número</v>
          </cell>
          <cell r="J62">
            <v>16</v>
          </cell>
          <cell r="K62">
            <v>45691</v>
          </cell>
          <cell r="L62">
            <v>45807</v>
          </cell>
        </row>
        <row r="63">
          <cell r="A63">
            <v>15</v>
          </cell>
          <cell r="B63" t="str">
            <v>COH_9518_2024</v>
          </cell>
          <cell r="C63" t="str">
            <v xml:space="preserve">Incumplimiento pago de los aportes patronales y del servidor público a los Sistemas de Pensiones, Salud y Riesgos Profesionales del Sistema Integrado de Seguridad Social.
</v>
          </cell>
          <cell r="D63" t="str">
            <v>La situación se origina por indebidas decisiones administrativas, debilidades en los mecanismos de control y en la gestión para realizar los trámites respectivos por parte de la entidad, para cumplir de manera oportuna con el pago de sus obligaciones.</v>
          </cell>
          <cell r="E63" t="str">
            <v xml:space="preserve">Conlleva a la generación de intereses moratorios y sanciones, los cuales, a futuro una vez la entidad haga efectivo el pago al Sistema Integrado de Seguridad Social, tanto de los aportes retenidos a los empleados como de los aportes correspondientes al empleador, se configuraría un posible detrimento patrimonial. </v>
          </cell>
          <cell r="F63" t="str">
            <v>Definir y formalizar el estándar pertinente, en relación con las afiliaciones al régimen de seguridad social y las obligaciones que de ello se deriven</v>
          </cell>
          <cell r="G63" t="str">
            <v>Cerrar las brechas que se puedan presentar en cuanto al seguimiento y la adhesión a la normatividad aplicable en material de seguridad social y obligaciones patronales</v>
          </cell>
          <cell r="H63" t="str">
            <v>Realizar capacitación en normatividad legal aplicable a la seguridad social y demás obligaciones patronales asociadas a este tema</v>
          </cell>
          <cell r="I63" t="str">
            <v>Número</v>
          </cell>
          <cell r="J63">
            <v>1</v>
          </cell>
          <cell r="K63">
            <v>45664</v>
          </cell>
          <cell r="L63">
            <v>45678</v>
          </cell>
        </row>
        <row r="64">
          <cell r="H64" t="str">
            <v>Estructurar el estándar y/o documentación pertinente que regule la afiliación y pago de seguridad social, para trabajadores y contratistas, así como el reporte oportuno de novedades en esa materia</v>
          </cell>
          <cell r="I64" t="str">
            <v>Número</v>
          </cell>
          <cell r="J64">
            <v>1</v>
          </cell>
          <cell r="K64">
            <v>45664</v>
          </cell>
          <cell r="L64">
            <v>45688</v>
          </cell>
        </row>
        <row r="65">
          <cell r="H65" t="str">
            <v>Socializar e implementar el estándar construido y ajustar a medida que se identifiquen mejoras</v>
          </cell>
          <cell r="I65" t="str">
            <v>Número</v>
          </cell>
          <cell r="J65">
            <v>1</v>
          </cell>
          <cell r="K65">
            <v>45691</v>
          </cell>
          <cell r="L65">
            <v>45702</v>
          </cell>
        </row>
        <row r="66">
          <cell r="H66" t="str">
            <v>Realizar seguimiento a la implementación, con muestreo mensual</v>
          </cell>
          <cell r="I66" t="str">
            <v>Número</v>
          </cell>
          <cell r="J66">
            <v>4</v>
          </cell>
          <cell r="K66">
            <v>45691</v>
          </cell>
          <cell r="L66">
            <v>45807</v>
          </cell>
        </row>
        <row r="67">
          <cell r="A67">
            <v>16</v>
          </cell>
          <cell r="B67" t="str">
            <v>COH_9606_2024</v>
          </cell>
          <cell r="C67" t="str">
            <v>Inconsistencias en los saldos revelados en las conciliaciones bancarias de las partidas conciliatorias del grupo Efectivo y Equivalentes al Efectivo, presentando registros sin soportes, transferencias por cuentas bancarias diferentes y por menor valor e ingresos identificados no registrados.</v>
          </cell>
          <cell r="D67" t="str">
            <v xml:space="preserve">Lo anterior, por debilidades en el seguimiento, verificación y análisis de la información, falta de depuración contable permanente y ausencia de conciliaciones entre áreas (contabilidad, tesorería), inexistencia de mecanismos de control y de procesos y procedimientos aplicados por la entidad, inobservancia del marco normativo establecido por la CGN, así como concentración de funciones y prácticas incorrectas en el registro contable y de tesorería. </v>
          </cell>
          <cell r="E67" t="str">
            <v xml:space="preserve">Estas situaciones se constituyen en un riesgo frente al manejo de recursos públicos, generando confusión e incertidumbre en los saldos revelados en el grupo Efectivo y Equivalentes al Efectivo, entre las diferentes áreas al cierre del periodo y dificultando el análisis y verificación de la información financiera de la entidad.
</v>
          </cell>
          <cell r="F67" t="str">
            <v>Definir y formalizar el estándar pertinente, en relación con la conciliación bancaria, estructurando y asignando los controles y responsabilidades</v>
          </cell>
          <cell r="G67" t="str">
            <v>Asegurar la oportunidad y precisión, en la conciliación de saldos bancarios</v>
          </cell>
          <cell r="H67" t="str">
            <v>Realizar capacitación en normatividad legal aplicable a las actividades contables y financieras</v>
          </cell>
          <cell r="I67" t="str">
            <v>Número</v>
          </cell>
          <cell r="J67">
            <v>1</v>
          </cell>
          <cell r="K67">
            <v>45664</v>
          </cell>
          <cell r="L67">
            <v>45678</v>
          </cell>
        </row>
        <row r="68">
          <cell r="H68" t="str">
            <v>Estructurar el estándar y/o documentación pertinente que regule la conciliación bancaria</v>
          </cell>
          <cell r="I68" t="str">
            <v>Número</v>
          </cell>
          <cell r="J68">
            <v>1</v>
          </cell>
          <cell r="K68">
            <v>45664</v>
          </cell>
          <cell r="L68">
            <v>45688</v>
          </cell>
        </row>
        <row r="69">
          <cell r="H69" t="str">
            <v>Socializar e implementar el estándar construido y ajustar a medida que se identifiquen mejoras</v>
          </cell>
          <cell r="I69" t="str">
            <v>Número</v>
          </cell>
          <cell r="J69">
            <v>1</v>
          </cell>
          <cell r="K69">
            <v>45691</v>
          </cell>
          <cell r="L69">
            <v>45702</v>
          </cell>
        </row>
        <row r="70">
          <cell r="H70" t="str">
            <v>Realizar seguimiento a la implementación, con muestreo semanal</v>
          </cell>
          <cell r="I70" t="str">
            <v>Número</v>
          </cell>
          <cell r="J70">
            <v>16</v>
          </cell>
          <cell r="K70">
            <v>45691</v>
          </cell>
          <cell r="L70">
            <v>45807</v>
          </cell>
        </row>
        <row r="71">
          <cell r="A71">
            <v>17</v>
          </cell>
          <cell r="B71" t="str">
            <v>COH_9614_2024</v>
          </cell>
          <cell r="C71" t="str">
            <v>Inconsistencias en los saldos revelados en el software financiero del módulo Contable con Tesorería en el grupo Efectivo y Equivalentes al Efectivo por no realizar conciliaciones entre áreas.</v>
          </cell>
          <cell r="D71" t="str">
            <v>Esta situación se presenta por debilidades en el seguimiento, verificación y análisis de la información, ausencia de conciliaciones entre áreas (contabilidad, tesorería), inexistencia de mecanismos de control y de procesos y procedimientos aplicados por la entidad, inobservancia del marco normativo establecido por la CGN, así como concentración de funciones y prácticas incorrectas en el registro contable y de tesorería.</v>
          </cell>
          <cell r="E71" t="str">
            <v xml:space="preserve">Esta situación genera riesgo en el manejo de recursos públicos, confusión e incertidumbre los saldos revelados como disponibles entre las dos áreas al cierre del periodo, dificultando el análisis y verificación de la información financiera de la entidad.
</v>
          </cell>
          <cell r="F71" t="str">
            <v>Definir y formalizar el estándar pertinente, en relación con el manejo contable y financiero, estructurando y asignando los controles y responsabildiades</v>
          </cell>
          <cell r="G71" t="str">
            <v>Asegurar la frecuencia del seguimiento y control pertinente, asociado a las actividades de contabilización y pagos</v>
          </cell>
          <cell r="H71" t="str">
            <v>Realizar capacitación en normatividad legal aplicable a las actividades contables y financieras</v>
          </cell>
          <cell r="I71" t="str">
            <v>Número</v>
          </cell>
          <cell r="J71">
            <v>1</v>
          </cell>
          <cell r="K71">
            <v>45664</v>
          </cell>
          <cell r="L71">
            <v>45678</v>
          </cell>
        </row>
        <row r="72">
          <cell r="H72" t="str">
            <v>Estructurar el estándar y/o documentación pertinente que regule la contabilización y pagos</v>
          </cell>
          <cell r="I72" t="str">
            <v>Número</v>
          </cell>
          <cell r="J72">
            <v>1</v>
          </cell>
          <cell r="K72">
            <v>45664</v>
          </cell>
          <cell r="L72">
            <v>45688</v>
          </cell>
        </row>
        <row r="73">
          <cell r="H73" t="str">
            <v>Socializar e implementar el estándar construido y ajustar a medida que se identifiquen mejoras</v>
          </cell>
          <cell r="I73" t="str">
            <v>Número</v>
          </cell>
          <cell r="J73">
            <v>1</v>
          </cell>
          <cell r="K73">
            <v>45691</v>
          </cell>
          <cell r="L73">
            <v>45702</v>
          </cell>
        </row>
        <row r="74">
          <cell r="H74" t="str">
            <v>Realizar seguimiento a la implementación, con muestreo semanal</v>
          </cell>
          <cell r="I74" t="str">
            <v>Número</v>
          </cell>
          <cell r="J74">
            <v>16</v>
          </cell>
          <cell r="K74">
            <v>45691</v>
          </cell>
          <cell r="L74">
            <v>45807</v>
          </cell>
        </row>
        <row r="75">
          <cell r="A75">
            <v>18</v>
          </cell>
          <cell r="B75" t="str">
            <v>COH_9618_2024</v>
          </cell>
          <cell r="C75" t="str">
            <v>Cobro de gastos bancarios en cuentas que deben estar marcadas como exentas, y registros contables y pagos dobles y por mayor valor, con beneficio de auditoria en cuantía de $2.227.340.</v>
          </cell>
          <cell r="D75" t="str">
            <v>Estas situaciones se presentan por debilidades en la revisión y conciliación de la información contable y de tesorería, inexistencia de controles, desconocimiento de la norma y concentración de funciones, así como no realizar las gestiones necesarias para el reintegro de los recursos y prácticas incorrectas de registro contable y de pagos.</v>
          </cell>
          <cell r="E75" t="str">
            <v>Lo expuesto, genera una gestión fiscal antieconómica e ineficiente en el proceso financiero de la entidad e incertidumbre en los saldos disponibles al cierre de la vigencia al realizar pagos por mayor valor, dobles y cobro de gastos financieros, ocasionando detrimento patrimonial por la suma de $12.094.339.</v>
          </cell>
          <cell r="F75" t="str">
            <v>Definir los productos bancarios que deben tener exoneración y monitorear medidas financieras que puedan gestionarse y favorecer a la entidad</v>
          </cell>
          <cell r="G75" t="str">
            <v>Garantizar que las los gastos bancarios estén acordes con la naturaleza de la organización y la normatividad legal aplicable</v>
          </cell>
          <cell r="H75" t="str">
            <v>Levantar la información de los productos bancarios y verificar las condiciones actuales</v>
          </cell>
          <cell r="I75" t="str">
            <v>Número</v>
          </cell>
          <cell r="J75">
            <v>1</v>
          </cell>
          <cell r="K75">
            <v>45659</v>
          </cell>
          <cell r="L75">
            <v>45666</v>
          </cell>
        </row>
        <row r="76">
          <cell r="H76" t="str">
            <v>Realizar las gestiones pertinentes, de acuerdo con el producto</v>
          </cell>
          <cell r="I76" t="str">
            <v>Número</v>
          </cell>
          <cell r="J76">
            <v>1</v>
          </cell>
          <cell r="K76">
            <v>45670</v>
          </cell>
          <cell r="L76">
            <v>45688</v>
          </cell>
        </row>
        <row r="77">
          <cell r="H77" t="str">
            <v>Verificar en la conciliación mensual, la aplicación de los gastos bancarios pertinentes</v>
          </cell>
          <cell r="I77" t="str">
            <v>Número</v>
          </cell>
          <cell r="J77">
            <v>6</v>
          </cell>
          <cell r="K77">
            <v>45691</v>
          </cell>
          <cell r="L77">
            <v>45835</v>
          </cell>
        </row>
        <row r="78">
          <cell r="A78">
            <v>19</v>
          </cell>
          <cell r="B78" t="str">
            <v>COH_8980_2024</v>
          </cell>
          <cell r="C78" t="str">
            <v>La RAP Eje Cafetero, no ha dado cumplimiento a la normativa existente en materia de transparencia, control social y participación ciudadana.</v>
          </cell>
          <cell r="D78" t="str">
            <v>Deficiencias de control interno y falta de herramientas para garantizar el control social a través del ejercicio de la participación ciudadana.</v>
          </cell>
          <cell r="E78" t="str">
            <v xml:space="preserve">Lo anterior, no permite que la comunidad de una manera eficiente ejerza control sobre los recursos públicos ejecutados por la entidad. </v>
          </cell>
          <cell r="F78" t="str">
            <v>Estructurar y comunicar mecanismos de participación de los grupos y subgrupos de interés</v>
          </cell>
          <cell r="G78" t="str">
            <v>Asegurar la información y comunicación, mediante canales pertinentes, con los grupos y subgrupos de interés de la organización</v>
          </cell>
          <cell r="H78" t="str">
            <v>Realizar ejercicio de identificación de grupos y subgrupos de interés pertinentes</v>
          </cell>
          <cell r="I78" t="str">
            <v>Número</v>
          </cell>
          <cell r="J78">
            <v>1</v>
          </cell>
          <cell r="K78">
            <v>45659</v>
          </cell>
          <cell r="L78">
            <v>45673</v>
          </cell>
        </row>
        <row r="79">
          <cell r="H79" t="str">
            <v>Identificar los requisitos aplicables, así como las necesidaes y expectativas de los grupos y subgrupos pertinentes priorizados</v>
          </cell>
          <cell r="I79" t="str">
            <v>Número</v>
          </cell>
          <cell r="J79">
            <v>1</v>
          </cell>
          <cell r="K79">
            <v>45677</v>
          </cell>
          <cell r="L79">
            <v>45688</v>
          </cell>
        </row>
        <row r="80">
          <cell r="H80" t="str">
            <v>Consolidar la información y realizar análisis para definir estrategias y mecanismos de partipación y comunicación</v>
          </cell>
          <cell r="I80" t="str">
            <v>Número</v>
          </cell>
          <cell r="J80">
            <v>1</v>
          </cell>
          <cell r="K80">
            <v>45691</v>
          </cell>
          <cell r="L80">
            <v>45702</v>
          </cell>
        </row>
        <row r="81">
          <cell r="H81" t="str">
            <v>Implementar mecanismos de participación y comunicación y realizar seguimiento</v>
          </cell>
        </row>
      </sheetData>
      <sheetData sheetId="1"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79279-D258-415C-8C2E-74FD75595079}">
  <sheetPr>
    <pageSetUpPr fitToPage="1"/>
  </sheetPr>
  <dimension ref="A1:AA1034"/>
  <sheetViews>
    <sheetView tabSelected="1" topLeftCell="W1" zoomScale="80" zoomScaleNormal="80" workbookViewId="0">
      <pane ySplit="1" topLeftCell="A56" activePane="bottomLeft" state="frozen"/>
      <selection pane="bottomLeft" activeCell="Y68" sqref="Y68"/>
    </sheetView>
  </sheetViews>
  <sheetFormatPr baseColWidth="10" defaultColWidth="12.5703125" defaultRowHeight="15" customHeight="1" x14ac:dyDescent="0.2"/>
  <cols>
    <col min="1" max="1" width="5.42578125" style="5" customWidth="1"/>
    <col min="2" max="2" width="11.5703125" style="5" customWidth="1"/>
    <col min="3" max="3" width="47.7109375" style="5" customWidth="1"/>
    <col min="4" max="4" width="42.140625" style="5" customWidth="1"/>
    <col min="5" max="5" width="40.28515625" style="5" customWidth="1"/>
    <col min="6" max="6" width="29" style="5" customWidth="1"/>
    <col min="7" max="7" width="21.5703125" style="5" hidden="1" customWidth="1"/>
    <col min="8" max="8" width="44.5703125" style="5" customWidth="1"/>
    <col min="9" max="9" width="14.42578125" style="5" customWidth="1"/>
    <col min="10" max="10" width="12.7109375" style="73" customWidth="1"/>
    <col min="11" max="11" width="10.28515625" style="5" customWidth="1"/>
    <col min="12" max="12" width="12.28515625" style="5" customWidth="1"/>
    <col min="13" max="13" width="11.7109375" style="74" customWidth="1"/>
    <col min="14" max="14" width="13.7109375" style="74" customWidth="1"/>
    <col min="15" max="15" width="12.7109375" style="74" customWidth="1"/>
    <col min="16" max="16" width="13.42578125" style="74" customWidth="1"/>
    <col min="17" max="17" width="14.28515625" style="74" customWidth="1"/>
    <col min="18" max="18" width="12" style="74" customWidth="1"/>
    <col min="19" max="19" width="29.5703125" style="5" customWidth="1"/>
    <col min="20" max="20" width="10.140625" style="5" customWidth="1"/>
    <col min="21" max="21" width="26.5703125" style="5" customWidth="1"/>
    <col min="22" max="22" width="11.42578125" style="5" customWidth="1"/>
    <col min="23" max="23" width="11.42578125" style="69" customWidth="1"/>
    <col min="24" max="24" width="58.28515625" style="70" customWidth="1"/>
    <col min="25" max="25" width="91.42578125" style="70" customWidth="1"/>
    <col min="26" max="26" width="13.7109375" style="5" bestFit="1" customWidth="1"/>
    <col min="27" max="27" width="10" style="5" customWidth="1"/>
    <col min="28" max="16384" width="12.5703125" style="5"/>
  </cols>
  <sheetData>
    <row r="1" spans="1:27" ht="55.15" customHeight="1"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35" t="s">
        <v>18</v>
      </c>
      <c r="T1" s="136"/>
      <c r="U1" s="1" t="s">
        <v>19</v>
      </c>
      <c r="V1" s="1" t="s">
        <v>20</v>
      </c>
      <c r="W1" s="2" t="s">
        <v>21</v>
      </c>
      <c r="X1" s="3" t="s">
        <v>22</v>
      </c>
      <c r="Y1" s="3" t="s">
        <v>23</v>
      </c>
      <c r="Z1" s="4"/>
      <c r="AA1" s="4"/>
    </row>
    <row r="2" spans="1:27" ht="172.5" customHeight="1" x14ac:dyDescent="0.2">
      <c r="A2" s="112">
        <f>'[1]Informe Plan de mejoramiento '!A$12</f>
        <v>1</v>
      </c>
      <c r="B2" s="112" t="str">
        <f>'[1]Informe Plan de mejoramiento '!B$12</f>
        <v>COH_9615_2024</v>
      </c>
      <c r="C2" s="104" t="str">
        <f>'[1]Informe Plan de mejoramiento '!C$12</f>
        <v>La entidad RAP Eje Cafetero, desarrolló un aplicativo sistematizado con diseño gerencial para la toma de decisiones, en la que establecen instrumentos de planificación como Plan Operativo, Plan de Inversiones, Plan Indicativo y el plan de acción como un instrumento de seguimiento, evaluación y monitoreo constante de la ejecución del Plan Estratégico Regional para evaluar el avance de las metas de producto establecidas en el PER a través del tablero del Plan indicativo y sus correspondientes fichas del tablero de control que revela el indicador de meta con su correspondiente avance, el acceso a este tablero se puede realizar a través de la página de la entidad.</v>
      </c>
      <c r="D2" s="104" t="str">
        <f>'[1]Informe Plan de mejoramiento '!D$12</f>
        <v>Lo anterior, obedece a insuficiencia y deficiencia en la utilización y aplicación del instrumento de seguimiento, evaluación y monitoreo del avance de las metas establecidas en el PER 2023, así como, deficiencias en el control interno que garantice el cumplimiento de la normativa en la planeación estratégica de la Entidad.</v>
      </c>
      <c r="E2" s="104" t="str">
        <f>'[1]Informe Plan de mejoramiento '!E$12</f>
        <v xml:space="preserve"> </v>
      </c>
      <c r="F2" s="104" t="str">
        <f>'[1]Informe Plan de mejoramiento '!F$12</f>
        <v>Implementación y reglamentación de las actividades de seguimiento, monitoreo y control de la entidad, con base en la normativa del DNP</v>
      </c>
      <c r="G2" s="104" t="str">
        <f>'[1]Informe Plan de mejoramiento '!G$12</f>
        <v>Garantizar información, veraz, pertinente y actualizada sobre el avance de la gestión y la toma de decisiones de la entidad</v>
      </c>
      <c r="H2" s="7" t="str">
        <f>'[1]Informe Plan de mejoramiento '!H$12</f>
        <v>Revisión y ajuste del sistema de indicadores bajo la metodología aplicable</v>
      </c>
      <c r="I2" s="7" t="str">
        <f>'[1]Informe Plan de mejoramiento '!I$12</f>
        <v>Número</v>
      </c>
      <c r="J2" s="6">
        <f>'[1]Informe Plan de mejoramiento '!J$12</f>
        <v>1</v>
      </c>
      <c r="K2" s="8">
        <f>'[1]Informe Plan de mejoramiento '!K$12</f>
        <v>45659</v>
      </c>
      <c r="L2" s="8">
        <f>'[1]Informe Plan de mejoramiento '!L$12</f>
        <v>45719</v>
      </c>
      <c r="M2" s="9">
        <f t="shared" ref="M2:M71" si="0">(+L2-K2)/7</f>
        <v>8.5714285714285712</v>
      </c>
      <c r="N2" s="6">
        <v>1</v>
      </c>
      <c r="O2" s="10">
        <f>IF(N2/J2&gt;1,1,+N2/J2)</f>
        <v>1</v>
      </c>
      <c r="P2" s="11">
        <f>+M2*O2</f>
        <v>8.5714285714285712</v>
      </c>
      <c r="Q2" s="11" t="e">
        <f>IF(L2&lt;=#REF!,P2,0)</f>
        <v>#REF!</v>
      </c>
      <c r="R2" s="11" t="e">
        <f>IF(#REF!&gt;=L2,M2,0)</f>
        <v>#REF!</v>
      </c>
      <c r="S2" s="104" t="s">
        <v>24</v>
      </c>
      <c r="T2" s="107"/>
      <c r="U2" s="12" t="s">
        <v>25</v>
      </c>
      <c r="V2" s="13">
        <v>45806</v>
      </c>
      <c r="W2" s="14"/>
      <c r="X2" s="15"/>
      <c r="Y2" s="15"/>
      <c r="Z2" s="4"/>
      <c r="AA2" s="4"/>
    </row>
    <row r="3" spans="1:27" ht="146.25" customHeight="1" x14ac:dyDescent="0.2">
      <c r="A3" s="113"/>
      <c r="B3" s="113"/>
      <c r="C3" s="105"/>
      <c r="D3" s="105"/>
      <c r="E3" s="105"/>
      <c r="F3" s="105"/>
      <c r="G3" s="105"/>
      <c r="H3" s="7" t="str">
        <f>'[1]Informe Plan de mejoramiento '!H$13</f>
        <v>Ajustes de instrumentos de planificación (Plan Indicativo - Plan de Acción)</v>
      </c>
      <c r="I3" s="7" t="str">
        <f>'[1]Informe Plan de mejoramiento '!I$13</f>
        <v>Número</v>
      </c>
      <c r="J3" s="6">
        <f>'[1]Informe Plan de mejoramiento '!J$13</f>
        <v>2</v>
      </c>
      <c r="K3" s="8">
        <f>'[1]Informe Plan de mejoramiento '!K$13</f>
        <v>45658</v>
      </c>
      <c r="L3" s="8">
        <f>'[1]Informe Plan de mejoramiento '!L$13</f>
        <v>45746</v>
      </c>
      <c r="M3" s="9">
        <f t="shared" si="0"/>
        <v>12.571428571428571</v>
      </c>
      <c r="N3" s="12">
        <v>2</v>
      </c>
      <c r="O3" s="10">
        <f t="shared" ref="O3:O71" si="1">IF(N3/J3&gt;1,1,+N3/J3)</f>
        <v>1</v>
      </c>
      <c r="P3" s="11">
        <f t="shared" ref="P3:P71" si="2">+M3*O3</f>
        <v>12.571428571428571</v>
      </c>
      <c r="Q3" s="11" t="e">
        <f>IF(L3&lt;=#REF!,P3,0)</f>
        <v>#REF!</v>
      </c>
      <c r="R3" s="11" t="e">
        <f>IF(#REF!&gt;=L3,M3,0)</f>
        <v>#REF!</v>
      </c>
      <c r="S3" s="104" t="s">
        <v>26</v>
      </c>
      <c r="T3" s="107"/>
      <c r="U3" s="6" t="s">
        <v>27</v>
      </c>
      <c r="V3" s="13">
        <v>45806</v>
      </c>
      <c r="W3" s="14"/>
      <c r="X3" s="15"/>
      <c r="Y3" s="15"/>
      <c r="Z3" s="4"/>
      <c r="AA3" s="4"/>
    </row>
    <row r="4" spans="1:27" ht="145.5" customHeight="1" x14ac:dyDescent="0.2">
      <c r="A4" s="113"/>
      <c r="B4" s="113"/>
      <c r="C4" s="105"/>
      <c r="D4" s="105"/>
      <c r="E4" s="105"/>
      <c r="F4" s="105"/>
      <c r="G4" s="105"/>
      <c r="H4" s="7" t="str">
        <f>'[1]Informe Plan de mejoramiento '!H$14</f>
        <v>Medición a través de instrumentos de planificación y análisis de resultados</v>
      </c>
      <c r="I4" s="7" t="str">
        <f>'[1]Informe Plan de mejoramiento '!I$14</f>
        <v>Número</v>
      </c>
      <c r="J4" s="6">
        <f>'[1]Informe Plan de mejoramiento '!J$14</f>
        <v>2</v>
      </c>
      <c r="K4" s="8">
        <f>'[1]Informe Plan de mejoramiento '!K$14</f>
        <v>45719</v>
      </c>
      <c r="L4" s="8">
        <f>'[1]Informe Plan de mejoramiento '!L$14</f>
        <v>45777</v>
      </c>
      <c r="M4" s="9">
        <f t="shared" si="0"/>
        <v>8.2857142857142865</v>
      </c>
      <c r="N4" s="12">
        <v>2</v>
      </c>
      <c r="O4" s="10">
        <f t="shared" si="1"/>
        <v>1</v>
      </c>
      <c r="P4" s="11">
        <f t="shared" si="2"/>
        <v>8.2857142857142865</v>
      </c>
      <c r="Q4" s="11" t="e">
        <f>IF(L4&lt;=#REF!,P4,0)</f>
        <v>#REF!</v>
      </c>
      <c r="R4" s="11" t="e">
        <f>IF(#REF!&gt;=L4,M4,0)</f>
        <v>#REF!</v>
      </c>
      <c r="S4" s="104" t="s">
        <v>28</v>
      </c>
      <c r="T4" s="107"/>
      <c r="U4" s="6" t="s">
        <v>29</v>
      </c>
      <c r="V4" s="13">
        <v>45806</v>
      </c>
      <c r="W4" s="14"/>
      <c r="X4" s="15"/>
      <c r="Y4" s="15"/>
      <c r="Z4" s="4"/>
      <c r="AA4" s="4"/>
    </row>
    <row r="5" spans="1:27" ht="122.25" customHeight="1" x14ac:dyDescent="0.2">
      <c r="A5" s="113"/>
      <c r="B5" s="113"/>
      <c r="C5" s="105"/>
      <c r="D5" s="105"/>
      <c r="E5" s="105"/>
      <c r="F5" s="105"/>
      <c r="G5" s="105"/>
      <c r="H5" s="7" t="str">
        <f>'[1]Informe Plan de mejoramiento '!H$15</f>
        <v>Programación y publicación del tablero de control</v>
      </c>
      <c r="I5" s="7" t="str">
        <f>'[1]Informe Plan de mejoramiento '!I$15</f>
        <v>Número</v>
      </c>
      <c r="J5" s="6">
        <f>'[1]Informe Plan de mejoramiento '!J$15</f>
        <v>1</v>
      </c>
      <c r="K5" s="8">
        <f>'[1]Informe Plan de mejoramiento '!K$15</f>
        <v>45748</v>
      </c>
      <c r="L5" s="8">
        <f>'[1]Informe Plan de mejoramiento '!L$15</f>
        <v>45796</v>
      </c>
      <c r="M5" s="16">
        <f t="shared" si="0"/>
        <v>6.8571428571428568</v>
      </c>
      <c r="N5" s="12">
        <v>0</v>
      </c>
      <c r="O5" s="17">
        <f t="shared" si="1"/>
        <v>0</v>
      </c>
      <c r="P5" s="18">
        <f t="shared" si="2"/>
        <v>0</v>
      </c>
      <c r="Q5" s="18" t="e">
        <f>IF(L5&lt;=#REF!,P5,0)</f>
        <v>#REF!</v>
      </c>
      <c r="R5" s="18" t="e">
        <f>IF(#REF!&gt;=L5,M5,0)</f>
        <v>#REF!</v>
      </c>
      <c r="S5" s="104" t="s">
        <v>30</v>
      </c>
      <c r="T5" s="107"/>
      <c r="U5" s="6" t="s">
        <v>31</v>
      </c>
      <c r="V5" s="13">
        <v>45806</v>
      </c>
      <c r="W5" s="14"/>
      <c r="X5" s="15"/>
      <c r="Y5" s="15"/>
      <c r="Z5" s="4"/>
      <c r="AA5" s="4"/>
    </row>
    <row r="6" spans="1:27" ht="141" customHeight="1" x14ac:dyDescent="0.2">
      <c r="A6" s="112">
        <f>'[1]Informe Plan de mejoramiento '!A16</f>
        <v>2</v>
      </c>
      <c r="B6" s="112" t="str">
        <f>'[1]Informe Plan de mejoramiento '!B$16</f>
        <v>COH_9754_2024</v>
      </c>
      <c r="C6" s="104" t="str">
        <f>'[1]Informe Plan de mejoramiento '!C$16</f>
        <v>La entidad formuló y ejecutó contratos cuya ejecución consistió en actividades que son competencia de otras entidades, por lo que no se cumple con los criterios establecidos de eficiencia de la economía y gobernanza establecidos en el decreto 900 del 2020</v>
      </c>
      <c r="D6" s="104" t="str">
        <f>'[1]Informe Plan de mejoramiento '!D$16</f>
        <v>Indebida e Ineficiente planeación del uso de los recursos económicos e inobservancia del alcance de las competencias de otras entidades, así como deficiencias en el control interno.</v>
      </c>
      <c r="E6" s="104" t="str">
        <f>'[1]Informe Plan de mejoramiento '!E$16</f>
        <v>Indebida destinación de los recursos económicos, e incumplimiento en el avance el PER de la RAP Eje Cafetero</v>
      </c>
      <c r="F6" s="104" t="str">
        <f>'[1]Informe Plan de mejoramiento '!F$16</f>
        <v>Fortalecer la planeación contractual, la capacitación en competencias institucionales, y el control interno</v>
      </c>
      <c r="G6" s="104" t="str">
        <f>'[1]Informe Plan de mejoramiento '!G$16</f>
        <v>Asegurar que los contratos estén alineados con las funciones de la entidad y los principios de eficiencia, economía y gobernanza establecidos en la normatividad legal vigente aplicable</v>
      </c>
      <c r="H6" s="7" t="str">
        <f>'[1]Informe Plan de mejoramiento '!H$16</f>
        <v>Revisión técnica del alcance de las metas</v>
      </c>
      <c r="I6" s="7" t="str">
        <f>'[1]Informe Plan de mejoramiento '!I$16</f>
        <v>Número</v>
      </c>
      <c r="J6" s="6">
        <f>'[1]Informe Plan de mejoramiento '!J$16</f>
        <v>1</v>
      </c>
      <c r="K6" s="8">
        <f>'[1]Informe Plan de mejoramiento '!K$16</f>
        <v>45659</v>
      </c>
      <c r="L6" s="8">
        <f>'[1]Informe Plan de mejoramiento '!L$16</f>
        <v>45777</v>
      </c>
      <c r="M6" s="9">
        <f t="shared" si="0"/>
        <v>16.857142857142858</v>
      </c>
      <c r="N6" s="6">
        <v>1</v>
      </c>
      <c r="O6" s="10">
        <f t="shared" si="1"/>
        <v>1</v>
      </c>
      <c r="P6" s="11">
        <f t="shared" si="2"/>
        <v>16.857142857142858</v>
      </c>
      <c r="Q6" s="11" t="e">
        <f>IF(L6&lt;=#REF!,P6,0)</f>
        <v>#REF!</v>
      </c>
      <c r="R6" s="11" t="e">
        <f>IF(#REF!&gt;=L6,M6,0)</f>
        <v>#REF!</v>
      </c>
      <c r="S6" s="104" t="s">
        <v>32</v>
      </c>
      <c r="T6" s="107"/>
      <c r="U6" s="6" t="s">
        <v>33</v>
      </c>
      <c r="V6" s="13">
        <v>45806</v>
      </c>
      <c r="W6" s="14"/>
      <c r="X6" s="15"/>
      <c r="Y6" s="15"/>
      <c r="Z6" s="4"/>
      <c r="AA6" s="4"/>
    </row>
    <row r="7" spans="1:27" ht="139.5" customHeight="1" x14ac:dyDescent="0.2">
      <c r="A7" s="113"/>
      <c r="B7" s="113"/>
      <c r="C7" s="105"/>
      <c r="D7" s="105"/>
      <c r="E7" s="105"/>
      <c r="F7" s="105"/>
      <c r="G7" s="105"/>
      <c r="H7" s="7" t="str">
        <f>'[1]Informe Plan de mejoramiento '!H$17</f>
        <v>Implementación del Plan de Contratación armonizado con el Banco de Proyectos</v>
      </c>
      <c r="I7" s="7" t="str">
        <f>'[1]Informe Plan de mejoramiento '!I$17</f>
        <v>Número</v>
      </c>
      <c r="J7" s="6">
        <f>'[1]Informe Plan de mejoramiento '!J$17</f>
        <v>1</v>
      </c>
      <c r="K7" s="8">
        <f>'[1]Informe Plan de mejoramiento '!K$17</f>
        <v>45659</v>
      </c>
      <c r="L7" s="8">
        <f>'[1]Informe Plan de mejoramiento '!L$17</f>
        <v>45746</v>
      </c>
      <c r="M7" s="9">
        <f t="shared" si="0"/>
        <v>12.428571428571429</v>
      </c>
      <c r="N7" s="12">
        <v>1</v>
      </c>
      <c r="O7" s="10">
        <f t="shared" si="1"/>
        <v>1</v>
      </c>
      <c r="P7" s="11">
        <f t="shared" si="2"/>
        <v>12.428571428571429</v>
      </c>
      <c r="Q7" s="11" t="e">
        <f>IF(L7&lt;=#REF!,P7,0)</f>
        <v>#REF!</v>
      </c>
      <c r="R7" s="11" t="e">
        <f>IF(#REF!&gt;=L7,M7,0)</f>
        <v>#REF!</v>
      </c>
      <c r="S7" s="104" t="s">
        <v>34</v>
      </c>
      <c r="T7" s="107"/>
      <c r="U7" s="12" t="s">
        <v>35</v>
      </c>
      <c r="V7" s="13">
        <v>45806</v>
      </c>
      <c r="W7" s="14"/>
      <c r="X7" s="15"/>
      <c r="Y7" s="15"/>
      <c r="Z7" s="4"/>
      <c r="AA7" s="4"/>
    </row>
    <row r="8" spans="1:27" ht="149.25" customHeight="1" x14ac:dyDescent="0.2">
      <c r="A8" s="113"/>
      <c r="B8" s="113"/>
      <c r="C8" s="105"/>
      <c r="D8" s="105"/>
      <c r="E8" s="105"/>
      <c r="F8" s="105"/>
      <c r="G8" s="105"/>
      <c r="H8" s="7" t="str">
        <f>'[1]Informe Plan de mejoramiento '!H18</f>
        <v>Realizar capacitaciones en normatividad legal vigente, de acuerdo con competencias de la entidad</v>
      </c>
      <c r="I8" s="7" t="str">
        <f>'[1]Informe Plan de mejoramiento '!I18</f>
        <v>Número</v>
      </c>
      <c r="J8" s="6">
        <f>'[1]Informe Plan de mejoramiento '!J18</f>
        <v>3</v>
      </c>
      <c r="K8" s="8">
        <f>'[1]Informe Plan de mejoramiento '!K18</f>
        <v>45659</v>
      </c>
      <c r="L8" s="8">
        <f>'[1]Informe Plan de mejoramiento '!L18</f>
        <v>45777</v>
      </c>
      <c r="M8" s="9">
        <f t="shared" si="0"/>
        <v>16.857142857142858</v>
      </c>
      <c r="N8" s="12">
        <v>2</v>
      </c>
      <c r="O8" s="10">
        <f t="shared" si="1"/>
        <v>0.66666666666666663</v>
      </c>
      <c r="P8" s="11">
        <f t="shared" si="2"/>
        <v>11.238095238095237</v>
      </c>
      <c r="Q8" s="11" t="e">
        <f>IF(L8&lt;=#REF!,P8,0)</f>
        <v>#REF!</v>
      </c>
      <c r="R8" s="11" t="e">
        <f>IF(#REF!&gt;=L8,M8,0)</f>
        <v>#REF!</v>
      </c>
      <c r="S8" s="104" t="s">
        <v>36</v>
      </c>
      <c r="T8" s="107"/>
      <c r="U8" s="6" t="s">
        <v>37</v>
      </c>
      <c r="V8" s="13">
        <v>45806</v>
      </c>
      <c r="W8" s="14"/>
      <c r="X8" s="15"/>
      <c r="Y8" s="15"/>
      <c r="Z8" s="4"/>
      <c r="AA8" s="4"/>
    </row>
    <row r="9" spans="1:27" ht="75.75" customHeight="1" x14ac:dyDescent="0.2">
      <c r="A9" s="113"/>
      <c r="B9" s="113"/>
      <c r="C9" s="105"/>
      <c r="D9" s="105"/>
      <c r="E9" s="105"/>
      <c r="F9" s="105"/>
      <c r="G9" s="105"/>
      <c r="H9" s="7" t="str">
        <f>'[1]Informe Plan de mejoramiento '!H$19</f>
        <v>Asegurar la definición del estándar aplicable para la implementación del modelo de control interno</v>
      </c>
      <c r="I9" s="7" t="str">
        <f>'[1]Informe Plan de mejoramiento '!I$19</f>
        <v>Número</v>
      </c>
      <c r="J9" s="6">
        <f>'[1]Informe Plan de mejoramiento '!J$19</f>
        <v>1</v>
      </c>
      <c r="K9" s="8">
        <f>'[1]Informe Plan de mejoramiento '!K$19</f>
        <v>45659</v>
      </c>
      <c r="L9" s="8">
        <f>'[1]Informe Plan de mejoramiento '!L$19</f>
        <v>45777</v>
      </c>
      <c r="M9" s="9">
        <f t="shared" si="0"/>
        <v>16.857142857142858</v>
      </c>
      <c r="N9" s="12">
        <v>0.4</v>
      </c>
      <c r="O9" s="10">
        <f t="shared" si="1"/>
        <v>0.4</v>
      </c>
      <c r="P9" s="11">
        <f t="shared" si="2"/>
        <v>6.7428571428571438</v>
      </c>
      <c r="Q9" s="11" t="e">
        <f>IF(L9&lt;=#REF!,P9,0)</f>
        <v>#REF!</v>
      </c>
      <c r="R9" s="11" t="e">
        <f>IF(#REF!&gt;=L9,M9,0)</f>
        <v>#REF!</v>
      </c>
      <c r="S9" s="104" t="s">
        <v>38</v>
      </c>
      <c r="T9" s="107"/>
      <c r="U9" s="12" t="s">
        <v>39</v>
      </c>
      <c r="V9" s="13">
        <v>45806</v>
      </c>
      <c r="W9" s="14"/>
      <c r="X9" s="15"/>
      <c r="Y9" s="15"/>
      <c r="Z9" s="4"/>
      <c r="AA9" s="4"/>
    </row>
    <row r="10" spans="1:27" ht="106.5" customHeight="1" x14ac:dyDescent="0.2">
      <c r="A10" s="112">
        <v>3</v>
      </c>
      <c r="B10" s="114" t="str">
        <f>'[1]Informe Plan de mejoramiento '!B$20</f>
        <v>COH_8866_2024</v>
      </c>
      <c r="C10" s="104" t="str">
        <f>'[1]Informe Plan de mejoramiento '!C$20</f>
        <v>Se evidenciaron deficiencias en la Gestión Presupuestal por no aplicación de la normatividad, generando incorrecciones en la planeación y ejecución del presupuesto de ingresos y gastos, afectando el cálculo para la incorporación del superávit en la vigencia 2023.</v>
      </c>
      <c r="D10" s="104" t="str">
        <f>'[1]Informe Plan de mejoramiento '!D$20</f>
        <v xml:space="preserve">Las situaciones presentadas se generan por deficiencias en el control interno de la entidad, desatención a la normatividad vigente, propia y nacional, relacionada con el registro y gestión oportuna de la información financiera de la entidad, concentración de funciones financieras y ausencia de procedimientos y controles documentados del área encargada de presupuesto, contabilidad y tesorería en la RAP Eje Cafetero. </v>
      </c>
      <c r="E10" s="104" t="str">
        <f>'[1]Informe Plan de mejoramiento '!E$20</f>
        <v>Lo que ocasiona la ejecución del presupuesto sin cumplimiento de requisitos de aprobación y el registro de información que no revela la realidad financiera de la Entidad, afectando la toma de decisiones y la consolidación de reportes en los sistemas de seguimiento y control presupuestal internos y externos.</v>
      </c>
      <c r="F10" s="104" t="str">
        <f>'[1]Informe Plan de mejoramiento '!F$20</f>
        <v>Diseñar e implementar el sistema presupuestal que incluya la estandarización documental, con los controles y seguimientos pertinentes</v>
      </c>
      <c r="G10" s="104" t="str">
        <f>'[1]Informe Plan de mejoramiento '!G$20</f>
        <v>Garantizar una planificación y ejecución presupuesta eficiente y alineada con la normativa vigente</v>
      </c>
      <c r="H10" s="19" t="str">
        <f>'[1]Informe Plan de mejoramiento '!H$20</f>
        <v>Formalizar los documentos pertinentes para la estandarización de la Gestión Presupuestal, de acuerdo con el Estatuto Orgánico de Presupuesto de la entidad</v>
      </c>
      <c r="I10" s="7" t="str">
        <f>'[1]Informe Plan de mejoramiento '!I$20</f>
        <v>Número</v>
      </c>
      <c r="J10" s="6">
        <f>'[1]Informe Plan de mejoramiento '!J$20</f>
        <v>1</v>
      </c>
      <c r="K10" s="8">
        <f>'[1]Informe Plan de mejoramiento '!K$20</f>
        <v>45659</v>
      </c>
      <c r="L10" s="8">
        <f>'[1]Informe Plan de mejoramiento '!L$20</f>
        <v>45777</v>
      </c>
      <c r="M10" s="9">
        <f t="shared" si="0"/>
        <v>16.857142857142858</v>
      </c>
      <c r="N10" s="6">
        <v>1</v>
      </c>
      <c r="O10" s="10">
        <f t="shared" si="1"/>
        <v>1</v>
      </c>
      <c r="P10" s="11">
        <f t="shared" si="2"/>
        <v>16.857142857142858</v>
      </c>
      <c r="Q10" s="11" t="e">
        <f>IF(L10&lt;=#REF!,P10,0)</f>
        <v>#REF!</v>
      </c>
      <c r="R10" s="11" t="e">
        <f>IF(#REF!&gt;=L10,M10,0)</f>
        <v>#REF!</v>
      </c>
      <c r="S10" s="131" t="s">
        <v>40</v>
      </c>
      <c r="T10" s="132"/>
      <c r="U10" s="20" t="s">
        <v>41</v>
      </c>
      <c r="V10" s="21">
        <v>45806</v>
      </c>
      <c r="W10" s="22">
        <v>1</v>
      </c>
      <c r="X10" s="23" t="s">
        <v>42</v>
      </c>
      <c r="Y10" s="24" t="s">
        <v>43</v>
      </c>
      <c r="Z10" s="4"/>
      <c r="AA10" s="4"/>
    </row>
    <row r="11" spans="1:27" ht="100.5" customHeight="1" x14ac:dyDescent="0.2">
      <c r="A11" s="113"/>
      <c r="B11" s="115"/>
      <c r="C11" s="105"/>
      <c r="D11" s="105"/>
      <c r="E11" s="105"/>
      <c r="F11" s="105"/>
      <c r="G11" s="105"/>
      <c r="H11" s="7" t="str">
        <f>'[1]Informe Plan de mejoramiento '!H$21</f>
        <v>Asegurar la realización de auditorías de control interno contable, por lo menos 1 cada tres meses</v>
      </c>
      <c r="I11" s="7" t="str">
        <f>'[1]Informe Plan de mejoramiento '!I$21</f>
        <v>Número</v>
      </c>
      <c r="J11" s="6">
        <f>'[1]Informe Plan de mejoramiento '!J$21</f>
        <v>2</v>
      </c>
      <c r="K11" s="8">
        <f>'[1]Informe Plan de mejoramiento '!K$21</f>
        <v>45659</v>
      </c>
      <c r="L11" s="8">
        <f>'[1]Informe Plan de mejoramiento '!L$21</f>
        <v>45777</v>
      </c>
      <c r="M11" s="9">
        <f t="shared" si="0"/>
        <v>16.857142857142858</v>
      </c>
      <c r="N11" s="12">
        <v>1</v>
      </c>
      <c r="O11" s="10">
        <f t="shared" si="1"/>
        <v>0.5</v>
      </c>
      <c r="P11" s="11">
        <f t="shared" si="2"/>
        <v>8.4285714285714288</v>
      </c>
      <c r="Q11" s="11" t="e">
        <f>IF(L11&lt;=#REF!,P11,0)</f>
        <v>#REF!</v>
      </c>
      <c r="R11" s="11" t="e">
        <f>IF(#REF!&gt;=L11,M11,0)</f>
        <v>#REF!</v>
      </c>
      <c r="S11" s="131" t="s">
        <v>44</v>
      </c>
      <c r="T11" s="132"/>
      <c r="U11" s="25" t="s">
        <v>45</v>
      </c>
      <c r="V11" s="21">
        <v>45806</v>
      </c>
      <c r="W11" s="22" t="s">
        <v>46</v>
      </c>
      <c r="X11" s="26"/>
      <c r="Y11" s="26" t="s">
        <v>47</v>
      </c>
      <c r="Z11" s="4"/>
      <c r="AA11" s="4"/>
    </row>
    <row r="12" spans="1:27" ht="133.5" customHeight="1" x14ac:dyDescent="0.2">
      <c r="A12" s="113"/>
      <c r="B12" s="115"/>
      <c r="C12" s="105"/>
      <c r="D12" s="105"/>
      <c r="E12" s="105"/>
      <c r="F12" s="105"/>
      <c r="G12" s="105"/>
      <c r="H12" s="7" t="str">
        <f>'[1]Informe Plan de mejoramiento '!H$22</f>
        <v>Capacitación en normatividad legal vigente aplicable a aspectos presupuestales y financieros</v>
      </c>
      <c r="I12" s="7" t="str">
        <f>'[1]Informe Plan de mejoramiento '!I$22</f>
        <v>Número</v>
      </c>
      <c r="J12" s="6">
        <f>'[1]Informe Plan de mejoramiento '!J$22</f>
        <v>2</v>
      </c>
      <c r="K12" s="8">
        <f>'[1]Informe Plan de mejoramiento '!K$22</f>
        <v>45659</v>
      </c>
      <c r="L12" s="8">
        <f>'[1]Informe Plan de mejoramiento '!L$22</f>
        <v>45746</v>
      </c>
      <c r="M12" s="16">
        <f t="shared" si="0"/>
        <v>12.428571428571429</v>
      </c>
      <c r="N12" s="12">
        <v>0</v>
      </c>
      <c r="O12" s="17">
        <f t="shared" si="1"/>
        <v>0</v>
      </c>
      <c r="P12" s="18">
        <f t="shared" si="2"/>
        <v>0</v>
      </c>
      <c r="Q12" s="18" t="e">
        <f>IF(L12&lt;=#REF!,P12,0)</f>
        <v>#REF!</v>
      </c>
      <c r="R12" s="18" t="e">
        <f>IF(#REF!&gt;=L12,M12,0)</f>
        <v>#REF!</v>
      </c>
      <c r="S12" s="131" t="s">
        <v>48</v>
      </c>
      <c r="T12" s="132"/>
      <c r="U12" s="20" t="s">
        <v>49</v>
      </c>
      <c r="V12" s="21">
        <v>45806</v>
      </c>
      <c r="W12" s="22" t="s">
        <v>50</v>
      </c>
      <c r="X12" s="27" t="s">
        <v>51</v>
      </c>
      <c r="Y12" s="24" t="s">
        <v>52</v>
      </c>
      <c r="Z12" s="4"/>
      <c r="AA12" s="4"/>
    </row>
    <row r="13" spans="1:27" ht="123" customHeight="1" x14ac:dyDescent="0.2">
      <c r="A13" s="113"/>
      <c r="B13" s="115"/>
      <c r="C13" s="105"/>
      <c r="D13" s="105"/>
      <c r="E13" s="105"/>
      <c r="F13" s="105"/>
      <c r="G13" s="105"/>
      <c r="H13" s="19" t="str">
        <f>'[1]Informe Plan de mejoramiento '!H$23</f>
        <v>Asegurar la realización de reunión de seguimiento trimestral a la gestión presupuestal, con presencia de Gerencia y Subgerencias</v>
      </c>
      <c r="I13" s="19" t="str">
        <f>'[1]Informe Plan de mejoramiento '!I$23</f>
        <v>Número</v>
      </c>
      <c r="J13" s="6">
        <f>'[1]Informe Plan de mejoramiento '!J$23</f>
        <v>1</v>
      </c>
      <c r="K13" s="8">
        <f>'[1]Informe Plan de mejoramiento '!K$23</f>
        <v>45659</v>
      </c>
      <c r="L13" s="8">
        <f>'[1]Informe Plan de mejoramiento '!L$23</f>
        <v>45777</v>
      </c>
      <c r="M13" s="16">
        <f t="shared" si="0"/>
        <v>16.857142857142858</v>
      </c>
      <c r="N13" s="12">
        <v>0</v>
      </c>
      <c r="O13" s="17">
        <f t="shared" si="1"/>
        <v>0</v>
      </c>
      <c r="P13" s="18">
        <f t="shared" si="2"/>
        <v>0</v>
      </c>
      <c r="Q13" s="18" t="e">
        <f>IF(L13&lt;=#REF!,P13,0)</f>
        <v>#REF!</v>
      </c>
      <c r="R13" s="18" t="e">
        <f>IF(#REF!&gt;=L13,M13,0)</f>
        <v>#REF!</v>
      </c>
      <c r="S13" s="133" t="s">
        <v>53</v>
      </c>
      <c r="T13" s="134"/>
      <c r="U13" s="28" t="s">
        <v>54</v>
      </c>
      <c r="V13" s="29">
        <v>45806</v>
      </c>
      <c r="W13" s="30" t="s">
        <v>55</v>
      </c>
      <c r="X13" s="27" t="s">
        <v>56</v>
      </c>
      <c r="Y13" s="24" t="s">
        <v>57</v>
      </c>
      <c r="Z13" s="4"/>
      <c r="AA13" s="4"/>
    </row>
    <row r="14" spans="1:27" ht="54.75" customHeight="1" x14ac:dyDescent="0.2">
      <c r="A14" s="112">
        <f>'[1]Informe Plan de mejoramiento '!A$24</f>
        <v>4</v>
      </c>
      <c r="B14" s="114" t="str">
        <f>'[1]Informe Plan de mejoramiento '!B$24</f>
        <v>COH_9616_2024</v>
      </c>
      <c r="C14" s="104" t="str">
        <f>'[1]Informe Plan de mejoramiento '!C$24</f>
        <v>La entidad presenta una baja ejecución presupuestal y gestión ineficiente de los recursos afectando la misionalidad y la distribución de recursos del PER, por falencias de planeación, coordinación, programación, seguimiento y control, por parte de la RAP y el Consejo Directivo. Así como un ingreso total anual mayor al requerido para el cumplimiento de la misión, por un rezago en la ejecución de gastos de vigencias anteriores.</v>
      </c>
      <c r="D14" s="104" t="str">
        <f>'[1]Informe Plan de mejoramiento '!D$24</f>
        <v>Lo anterior, causado por deficiencias de planeación, coordinación y programación entre dependencias en los procesos de ejecución de los recursos de la RAP, así como, en los mecanismos de control y monitoreo de los proyectos de inversión por parte de la RAP y el Consejo Directivo. De otra parte, se evidencia una inoperancia en la planeación presupuestal debido al ingreso total anual mayor al requerido para el cumplimiento de la misión de la entidad, por un rezago en la ejecución de gastos de vigencias anteriores.</v>
      </c>
      <c r="E14" s="104" t="str">
        <f>'[1]Informe Plan de mejoramiento '!E$24</f>
        <v xml:space="preserve">Lo anterior ocasiona una ejecución ineficiente de los recursos, afecta el cumplimiento de la misión para la que fue creada la entidad y genera una inequidad en la distribución de los recursos para el cumplimiento de las metas del PER.
</v>
      </c>
      <c r="F14" s="104" t="str">
        <f>'[1]Informe Plan de mejoramiento '!F$24</f>
        <v>Implementar un mecanismo de planeación, ejecución y seguimiento presupuestal</v>
      </c>
      <c r="G14" s="104" t="str">
        <f>'[1]Informe Plan de mejoramiento '!G$24</f>
        <v>Optimizar la coordinación entre áreas, priorizar la ejecución de recursos rezagados, ajustar el presupuesto a las necesidades reales de la misión, y un control efectivo mediante indicadores y reportes periódicos</v>
      </c>
      <c r="H14" s="19" t="str">
        <f>'[1]Informe Plan de mejoramiento '!H$24</f>
        <v>Asesgurar la planeación y coordinación presupuestal entre la entidad, su Consejo Directivo y  la Mesa Técnica</v>
      </c>
      <c r="I14" s="7" t="str">
        <f>'[1]Informe Plan de mejoramiento '!I$24</f>
        <v>Número</v>
      </c>
      <c r="J14" s="6">
        <f>'[1]Informe Plan de mejoramiento '!J$24</f>
        <v>1</v>
      </c>
      <c r="K14" s="8">
        <f>'[1]Informe Plan de mejoramiento '!K$24</f>
        <v>45659</v>
      </c>
      <c r="L14" s="8">
        <f>'[1]Informe Plan de mejoramiento '!L$24</f>
        <v>45746</v>
      </c>
      <c r="M14" s="9">
        <f t="shared" si="0"/>
        <v>12.428571428571429</v>
      </c>
      <c r="N14" s="6">
        <v>1</v>
      </c>
      <c r="O14" s="10">
        <f t="shared" si="1"/>
        <v>1</v>
      </c>
      <c r="P14" s="11">
        <f t="shared" si="2"/>
        <v>12.428571428571429</v>
      </c>
      <c r="Q14" s="11" t="e">
        <f>IF(L14&lt;=#REF!,P14,0)</f>
        <v>#REF!</v>
      </c>
      <c r="R14" s="11" t="e">
        <f>IF(#REF!&gt;=L14,M14,0)</f>
        <v>#REF!</v>
      </c>
      <c r="S14" s="104" t="s">
        <v>58</v>
      </c>
      <c r="T14" s="107"/>
      <c r="U14" s="12" t="s">
        <v>59</v>
      </c>
      <c r="V14" s="13">
        <v>45806</v>
      </c>
      <c r="W14" s="22" t="s">
        <v>60</v>
      </c>
      <c r="X14" s="15"/>
      <c r="Y14" s="15"/>
      <c r="Z14" s="4"/>
      <c r="AA14" s="4"/>
    </row>
    <row r="15" spans="1:27" ht="116.25" customHeight="1" x14ac:dyDescent="0.2">
      <c r="A15" s="113"/>
      <c r="B15" s="115"/>
      <c r="C15" s="105"/>
      <c r="D15" s="105"/>
      <c r="E15" s="105"/>
      <c r="F15" s="105"/>
      <c r="G15" s="105"/>
      <c r="H15" s="7" t="str">
        <f>'[1]Informe Plan de mejoramiento '!H$25</f>
        <v>Implementar un mecanismo monitoreo y seguimiento de proyectos, estableciendo indicadores de desempeño específicos adecuados y pertinentes</v>
      </c>
      <c r="I15" s="7" t="str">
        <f>'[1]Informe Plan de mejoramiento '!I$25</f>
        <v>Número</v>
      </c>
      <c r="J15" s="6">
        <f>'[1]Informe Plan de mejoramiento '!J$25</f>
        <v>1</v>
      </c>
      <c r="K15" s="8">
        <f>'[1]Informe Plan de mejoramiento '!K$25</f>
        <v>45659</v>
      </c>
      <c r="L15" s="8">
        <f>'[1]Informe Plan de mejoramiento '!L$25</f>
        <v>45838</v>
      </c>
      <c r="M15" s="9">
        <f t="shared" si="0"/>
        <v>25.571428571428573</v>
      </c>
      <c r="N15" s="12">
        <v>1</v>
      </c>
      <c r="O15" s="10">
        <f t="shared" si="1"/>
        <v>1</v>
      </c>
      <c r="P15" s="11">
        <f t="shared" si="2"/>
        <v>25.571428571428573</v>
      </c>
      <c r="Q15" s="11" t="e">
        <f>IF(L15&lt;=#REF!,P15,0)</f>
        <v>#REF!</v>
      </c>
      <c r="R15" s="11" t="e">
        <f>IF(#REF!&gt;=L15,M15,0)</f>
        <v>#REF!</v>
      </c>
      <c r="S15" s="104" t="s">
        <v>61</v>
      </c>
      <c r="T15" s="107"/>
      <c r="U15" s="12" t="s">
        <v>62</v>
      </c>
      <c r="V15" s="13">
        <v>45806</v>
      </c>
      <c r="W15" s="30" t="s">
        <v>63</v>
      </c>
      <c r="X15" s="15"/>
      <c r="Y15" s="15"/>
      <c r="Z15" s="4"/>
      <c r="AA15" s="4"/>
    </row>
    <row r="16" spans="1:27" ht="104.25" customHeight="1" x14ac:dyDescent="0.2">
      <c r="A16" s="113"/>
      <c r="B16" s="115"/>
      <c r="C16" s="105"/>
      <c r="D16" s="105"/>
      <c r="E16" s="105"/>
      <c r="F16" s="105"/>
      <c r="G16" s="105"/>
      <c r="H16" s="19" t="str">
        <f>'[1]Informe Plan de mejoramiento '!H$26</f>
        <v>Implementar cronograma de monitoreo de la ejecución presupuestal de recursos del balance</v>
      </c>
      <c r="I16" s="7" t="str">
        <f>'[1]Informe Plan de mejoramiento '!I$26</f>
        <v>Número</v>
      </c>
      <c r="J16" s="6">
        <f>'[1]Informe Plan de mejoramiento '!J$26</f>
        <v>1</v>
      </c>
      <c r="K16" s="8">
        <f>'[1]Informe Plan de mejoramiento '!K$26</f>
        <v>45659</v>
      </c>
      <c r="L16" s="8">
        <f>'[1]Informe Plan de mejoramiento '!L$26</f>
        <v>45777</v>
      </c>
      <c r="M16" s="9">
        <f t="shared" si="0"/>
        <v>16.857142857142858</v>
      </c>
      <c r="N16" s="12">
        <v>1</v>
      </c>
      <c r="O16" s="10">
        <f t="shared" si="1"/>
        <v>1</v>
      </c>
      <c r="P16" s="11">
        <f t="shared" si="2"/>
        <v>16.857142857142858</v>
      </c>
      <c r="Q16" s="11" t="e">
        <f>IF(L16&lt;=#REF!,P16,0)</f>
        <v>#REF!</v>
      </c>
      <c r="R16" s="11" t="e">
        <f>IF(#REF!&gt;=L16,M16,0)</f>
        <v>#REF!</v>
      </c>
      <c r="S16" s="104" t="s">
        <v>64</v>
      </c>
      <c r="T16" s="107"/>
      <c r="U16" s="12" t="s">
        <v>65</v>
      </c>
      <c r="V16" s="13">
        <v>45806</v>
      </c>
      <c r="W16" s="22" t="s">
        <v>66</v>
      </c>
      <c r="X16" s="15"/>
      <c r="Y16" s="15"/>
      <c r="Z16" s="4"/>
      <c r="AA16" s="4"/>
    </row>
    <row r="17" spans="1:27" ht="131.25" customHeight="1" x14ac:dyDescent="0.2">
      <c r="A17" s="113"/>
      <c r="B17" s="115"/>
      <c r="C17" s="105"/>
      <c r="D17" s="105"/>
      <c r="E17" s="105"/>
      <c r="F17" s="105"/>
      <c r="G17" s="105"/>
      <c r="H17" s="19" t="str">
        <f>'[1]Informe Plan de mejoramiento '!H$27</f>
        <v>Ajustar el Presupuesto Anual - POAI a las necesidades de la entidad</v>
      </c>
      <c r="I17" s="7" t="str">
        <f>'[1]Informe Plan de mejoramiento '!I$27</f>
        <v>Número</v>
      </c>
      <c r="J17" s="6">
        <v>1</v>
      </c>
      <c r="K17" s="8">
        <f>'[1]Informe Plan de mejoramiento '!K$27</f>
        <v>45659</v>
      </c>
      <c r="L17" s="8">
        <f>'[1]Informe Plan de mejoramiento '!L$27</f>
        <v>45777</v>
      </c>
      <c r="M17" s="16">
        <f t="shared" si="0"/>
        <v>16.857142857142858</v>
      </c>
      <c r="N17" s="12">
        <v>0</v>
      </c>
      <c r="O17" s="17">
        <f t="shared" si="1"/>
        <v>0</v>
      </c>
      <c r="P17" s="18">
        <f t="shared" si="2"/>
        <v>0</v>
      </c>
      <c r="Q17" s="18" t="e">
        <f>IF(L17&lt;=#REF!,P17,0)</f>
        <v>#REF!</v>
      </c>
      <c r="R17" s="18" t="e">
        <f>IF(#REF!&gt;=L17,M17,0)</f>
        <v>#REF!</v>
      </c>
      <c r="S17" s="104" t="s">
        <v>67</v>
      </c>
      <c r="T17" s="107"/>
      <c r="U17" s="6" t="s">
        <v>68</v>
      </c>
      <c r="V17" s="13">
        <v>45806</v>
      </c>
      <c r="W17" s="30" t="s">
        <v>69</v>
      </c>
      <c r="X17" s="15"/>
      <c r="Y17" s="15"/>
      <c r="Z17" s="4"/>
      <c r="AA17" s="4"/>
    </row>
    <row r="18" spans="1:27" ht="124.5" customHeight="1" x14ac:dyDescent="0.2">
      <c r="A18" s="112">
        <f>'[1]Informe Plan de mejoramiento '!A$28</f>
        <v>5</v>
      </c>
      <c r="B18" s="114" t="str">
        <f>'[1]Informe Plan de mejoramiento '!B$28</f>
        <v>COH_9624_2024</v>
      </c>
      <c r="C18" s="104" t="str">
        <f>'[1]Informe Plan de mejoramiento '!C$28</f>
        <v>La entidad no realiza un seguimiento al PAC, que permita garantizar los fondos disponibles de acuerdo con los ingresos, de tal suerte que se puedan cubrir los egresos de manera mensual.</v>
      </c>
      <c r="D18" s="104" t="str">
        <f>'[1]Informe Plan de mejoramiento '!D$28</f>
        <v xml:space="preserve">Lo anterior, causado por deficiencias de programación, seguimiento y control mensual a la ejecución presupuestal ingresos y la disponibilidad de recursos en tesorería para cubrir los compromisos, además, de deficiencias en el registro del módulo de tesorería de sistema financiero de la entidad.
</v>
      </c>
      <c r="E18" s="104" t="str">
        <f>'[1]Informe Plan de mejoramiento '!E$28</f>
        <v xml:space="preserve">Lo anterior ocasiona un riesgo de incumplimiento en el pago de los compromisos adquiridos por la entidad, incurre en registros incorrectos de la contabilidad y ausencia de liquidez al cierre de la vigencia por inadecuada gestión de las fechas de vencimiento de los títulos de depósito a término fijo e incorrecciones en el registro de los ingresos en tesorería.
</v>
      </c>
      <c r="F18" s="104" t="str">
        <f>'[1]Informe Plan de mejoramiento '!F$28</f>
        <v>Establecer un sistema integral de seguimiento al PAC que combine herramientas tecnológicas, protocolos de gestión de liquidez</v>
      </c>
      <c r="G18" s="104" t="str">
        <f>'[1]Informe Plan de mejoramiento '!G$28</f>
        <v>Garantizar la correcta programación, registro y disponibilidad de recursos en tesorería</v>
      </c>
      <c r="H18" s="19" t="str">
        <f>'[1]Informe Plan de mejoramiento '!H$28</f>
        <v>Diseñar e implementar un mecanismo automatizado que permita realizar un seguimiento mensual detallado al Programa Anual Mensualizado de Caja (PAC), con información disponible en tiempo real.</v>
      </c>
      <c r="I18" s="7" t="str">
        <f>'[1]Informe Plan de mejoramiento '!I$28</f>
        <v>Número</v>
      </c>
      <c r="J18" s="6">
        <f>'[1]Informe Plan de mejoramiento '!J$28</f>
        <v>1</v>
      </c>
      <c r="K18" s="8">
        <f>'[1]Informe Plan de mejoramiento '!K$28</f>
        <v>45659</v>
      </c>
      <c r="L18" s="8">
        <f>'[1]Informe Plan de mejoramiento '!L$28</f>
        <v>45777</v>
      </c>
      <c r="M18" s="9">
        <f t="shared" si="0"/>
        <v>16.857142857142858</v>
      </c>
      <c r="N18" s="6">
        <v>1</v>
      </c>
      <c r="O18" s="10">
        <f t="shared" si="1"/>
        <v>1</v>
      </c>
      <c r="P18" s="11">
        <f t="shared" si="2"/>
        <v>16.857142857142858</v>
      </c>
      <c r="Q18" s="11" t="e">
        <f>IF(L18&lt;=#REF!,P18,0)</f>
        <v>#REF!</v>
      </c>
      <c r="R18" s="11" t="e">
        <f>IF(#REF!&gt;=L18,M18,0)</f>
        <v>#REF!</v>
      </c>
      <c r="S18" s="104" t="s">
        <v>70</v>
      </c>
      <c r="T18" s="107"/>
      <c r="U18" s="6" t="s">
        <v>71</v>
      </c>
      <c r="V18" s="13">
        <v>45806</v>
      </c>
      <c r="W18" s="22" t="s">
        <v>72</v>
      </c>
      <c r="X18" s="15"/>
      <c r="Y18" s="15"/>
      <c r="Z18" s="4"/>
      <c r="AA18" s="4"/>
    </row>
    <row r="19" spans="1:27" ht="138.75" customHeight="1" x14ac:dyDescent="0.2">
      <c r="A19" s="113"/>
      <c r="B19" s="115"/>
      <c r="C19" s="105"/>
      <c r="D19" s="105"/>
      <c r="E19" s="105"/>
      <c r="F19" s="105"/>
      <c r="G19" s="105"/>
      <c r="H19" s="19" t="str">
        <f>'[1]Informe Plan de mejoramiento '!H$29</f>
        <v>Documentar y socializar los lineamientos que armonicen la caja con la aprobación de fichas del Banco de Proyectos</v>
      </c>
      <c r="I19" s="7" t="str">
        <f>'[1]Informe Plan de mejoramiento '!I$29</f>
        <v>Número</v>
      </c>
      <c r="J19" s="6">
        <f>'[1]Informe Plan de mejoramiento '!J$29</f>
        <v>1</v>
      </c>
      <c r="K19" s="8">
        <f>'[1]Informe Plan de mejoramiento '!K$29</f>
        <v>45659</v>
      </c>
      <c r="L19" s="8">
        <f>'[1]Informe Plan de mejoramiento '!L$29</f>
        <v>45777</v>
      </c>
      <c r="M19" s="9">
        <f t="shared" si="0"/>
        <v>16.857142857142858</v>
      </c>
      <c r="N19" s="12">
        <v>1</v>
      </c>
      <c r="O19" s="10">
        <f t="shared" si="1"/>
        <v>1</v>
      </c>
      <c r="P19" s="11">
        <f t="shared" si="2"/>
        <v>16.857142857142858</v>
      </c>
      <c r="Q19" s="11" t="e">
        <f>IF(L19&lt;=#REF!,P19,0)</f>
        <v>#REF!</v>
      </c>
      <c r="R19" s="11" t="e">
        <f>IF(#REF!&gt;=L19,M19,0)</f>
        <v>#REF!</v>
      </c>
      <c r="S19" s="104" t="s">
        <v>73</v>
      </c>
      <c r="T19" s="107"/>
      <c r="U19" s="12" t="s">
        <v>74</v>
      </c>
      <c r="V19" s="13">
        <v>45806</v>
      </c>
      <c r="W19" s="30" t="s">
        <v>75</v>
      </c>
      <c r="X19" s="15"/>
      <c r="Y19" s="15"/>
      <c r="Z19" s="4"/>
      <c r="AA19" s="4"/>
    </row>
    <row r="20" spans="1:27" ht="134.25" customHeight="1" x14ac:dyDescent="0.2">
      <c r="A20" s="113"/>
      <c r="B20" s="115"/>
      <c r="C20" s="105"/>
      <c r="D20" s="105"/>
      <c r="E20" s="105"/>
      <c r="F20" s="105"/>
      <c r="G20" s="105"/>
      <c r="H20" s="19" t="str">
        <f>'[1]Informe Plan de mejoramiento '!H$30</f>
        <v>Realizar revisión de la parametrización del módulo de tesorería en el sistema financiero para garantizar registros acordes y en tiempo real</v>
      </c>
      <c r="I20" s="19" t="str">
        <f>'[1]Informe Plan de mejoramiento '!I$30</f>
        <v>Número</v>
      </c>
      <c r="J20" s="6">
        <f>'[1]Informe Plan de mejoramiento '!J$30</f>
        <v>1</v>
      </c>
      <c r="K20" s="8">
        <f>'[1]Informe Plan de mejoramiento '!K$30</f>
        <v>45659</v>
      </c>
      <c r="L20" s="8">
        <f>'[1]Informe Plan de mejoramiento '!L$30</f>
        <v>45807</v>
      </c>
      <c r="M20" s="9">
        <f t="shared" si="0"/>
        <v>21.142857142857142</v>
      </c>
      <c r="N20" s="12">
        <v>1</v>
      </c>
      <c r="O20" s="10">
        <f t="shared" si="1"/>
        <v>1</v>
      </c>
      <c r="P20" s="11">
        <f t="shared" si="2"/>
        <v>21.142857142857142</v>
      </c>
      <c r="Q20" s="11" t="e">
        <f>IF(L20&lt;=#REF!,P20,0)</f>
        <v>#REF!</v>
      </c>
      <c r="R20" s="11" t="e">
        <f>IF(#REF!&gt;=L20,M20,0)</f>
        <v>#REF!</v>
      </c>
      <c r="S20" s="104" t="s">
        <v>76</v>
      </c>
      <c r="T20" s="107"/>
      <c r="U20" s="6" t="s">
        <v>77</v>
      </c>
      <c r="V20" s="13">
        <v>45806</v>
      </c>
      <c r="W20" s="22" t="s">
        <v>78</v>
      </c>
      <c r="X20" s="15"/>
      <c r="Y20" s="15"/>
      <c r="Z20" s="4"/>
      <c r="AA20" s="4"/>
    </row>
    <row r="21" spans="1:27" ht="78.75" customHeight="1" x14ac:dyDescent="0.2">
      <c r="A21" s="113"/>
      <c r="B21" s="115"/>
      <c r="C21" s="105"/>
      <c r="D21" s="105"/>
      <c r="E21" s="105"/>
      <c r="F21" s="105"/>
      <c r="G21" s="105"/>
      <c r="H21" s="19" t="str">
        <f>'[1]Informe Plan de mejoramiento '!H$31</f>
        <v>Documentar y socializar los lineamientos para la Gestión de Liquidez</v>
      </c>
      <c r="I21" s="19" t="str">
        <f>'[1]Informe Plan de mejoramiento '!I$31</f>
        <v>Número</v>
      </c>
      <c r="J21" s="6">
        <f>'[1]Informe Plan de mejoramiento '!J$31</f>
        <v>1</v>
      </c>
      <c r="K21" s="8">
        <f>'[1]Informe Plan de mejoramiento '!K$31</f>
        <v>45659</v>
      </c>
      <c r="L21" s="8">
        <f>'[1]Informe Plan de mejoramiento '!L$31</f>
        <v>45807</v>
      </c>
      <c r="M21" s="16">
        <f t="shared" si="0"/>
        <v>21.142857142857142</v>
      </c>
      <c r="N21" s="12">
        <v>0</v>
      </c>
      <c r="O21" s="17">
        <f t="shared" si="1"/>
        <v>0</v>
      </c>
      <c r="P21" s="18">
        <f t="shared" si="2"/>
        <v>0</v>
      </c>
      <c r="Q21" s="18" t="e">
        <f>IF(L21&lt;=#REF!,P21,0)</f>
        <v>#REF!</v>
      </c>
      <c r="R21" s="18" t="e">
        <f>IF(#REF!&gt;=L21,M21,0)</f>
        <v>#REF!</v>
      </c>
      <c r="S21" s="131" t="s">
        <v>79</v>
      </c>
      <c r="T21" s="132"/>
      <c r="U21" s="25" t="s">
        <v>80</v>
      </c>
      <c r="V21" s="21">
        <v>45806</v>
      </c>
      <c r="W21" s="30" t="s">
        <v>81</v>
      </c>
      <c r="X21" s="23" t="s">
        <v>42</v>
      </c>
      <c r="Y21" s="31" t="s">
        <v>82</v>
      </c>
      <c r="Z21" s="4"/>
      <c r="AA21" s="4"/>
    </row>
    <row r="22" spans="1:27" ht="109.5" customHeight="1" x14ac:dyDescent="0.2">
      <c r="A22" s="112">
        <f>'[1]Informe Plan de mejoramiento '!A$32</f>
        <v>6</v>
      </c>
      <c r="B22" s="114" t="str">
        <f>'[1]Informe Plan de mejoramiento '!B$32</f>
        <v>COH_9651_2024</v>
      </c>
      <c r="C22" s="104" t="str">
        <f>'[1]Informe Plan de mejoramiento '!C$32</f>
        <v>Diferencias en la conciliación de los saldos del cierre financiero de la vigencia 2023 por ausencia de conciliación entre áreas.</v>
      </c>
      <c r="D22" s="104" t="str">
        <f>'[1]Informe Plan de mejoramiento '!D$32</f>
        <v>Esta situación se presenta por debilidades en el seguimiento, verificación y análisis de la información, inexistencia de mecanismos de control y de procesos y procedimientos aplicados por la entidad, inobservancia del marco normativo establecido por la CGN para el cierre financiero, así como, concentración de funciones y prácticas incorrectas en el registro presupuestal, contable y de tesorería.</v>
      </c>
      <c r="E22" s="104" t="str">
        <f>'[1]Informe Plan de mejoramiento '!E$32</f>
        <v>Esta situación genera riesgo de pérdida de saldos de tesorería; genera confusión e incertidumbre los saldos revelados como disponibles entre las tres áreas al cierre del periodo e incorporación errada del superávit disponible para la siguiente vigencia, dificultando a su vez el análisis y verificación de la información financiera de la entidad.</v>
      </c>
      <c r="F22" s="104" t="str">
        <f>'[1]Informe Plan de mejoramiento '!F$32</f>
        <v>Diseñar e implementar el estandar aplicable y los pertinentes para la conciliación de saldos entre dependencias</v>
      </c>
      <c r="G22" s="104" t="str">
        <f>'[1]Informe Plan de mejoramiento '!G$32</f>
        <v>Garantizar la consistencia y trazabilidad de la información financiera al cierre del periodo</v>
      </c>
      <c r="H22" s="19" t="str">
        <f>'[1]Informe Plan de mejoramiento '!H$32</f>
        <v>Documentar y socializar el estándar para la conciliación financiera y contable por dependencias</v>
      </c>
      <c r="I22" s="7" t="str">
        <f>'[1]Informe Plan de mejoramiento '!I$32</f>
        <v>Número</v>
      </c>
      <c r="J22" s="6">
        <f>'[1]Informe Plan de mejoramiento '!J$32</f>
        <v>1</v>
      </c>
      <c r="K22" s="8">
        <f>'[1]Informe Plan de mejoramiento '!K$32</f>
        <v>45659</v>
      </c>
      <c r="L22" s="8">
        <f>'[1]Informe Plan de mejoramiento '!L$32</f>
        <v>45746</v>
      </c>
      <c r="M22" s="9">
        <f t="shared" si="0"/>
        <v>12.428571428571429</v>
      </c>
      <c r="N22" s="6">
        <v>0</v>
      </c>
      <c r="O22" s="10">
        <f t="shared" si="1"/>
        <v>0</v>
      </c>
      <c r="P22" s="11">
        <f t="shared" si="2"/>
        <v>0</v>
      </c>
      <c r="Q22" s="11" t="e">
        <f>IF(L22&lt;=#REF!,P22,0)</f>
        <v>#REF!</v>
      </c>
      <c r="R22" s="11" t="e">
        <f>IF(#REF!&gt;=L22,M22,0)</f>
        <v>#REF!</v>
      </c>
      <c r="S22" s="104" t="s">
        <v>83</v>
      </c>
      <c r="T22" s="107"/>
      <c r="U22" s="12" t="s">
        <v>80</v>
      </c>
      <c r="V22" s="13">
        <v>45806</v>
      </c>
      <c r="W22" s="22" t="s">
        <v>84</v>
      </c>
      <c r="X22" s="15"/>
      <c r="Y22" s="15"/>
      <c r="Z22" s="4"/>
      <c r="AA22" s="4"/>
    </row>
    <row r="23" spans="1:27" ht="89.25" customHeight="1" x14ac:dyDescent="0.2">
      <c r="A23" s="113"/>
      <c r="B23" s="115"/>
      <c r="C23" s="105"/>
      <c r="D23" s="105"/>
      <c r="E23" s="105"/>
      <c r="F23" s="105"/>
      <c r="G23" s="105"/>
      <c r="H23" s="19" t="str">
        <f>'[1]Informe Plan de mejoramiento '!H$33</f>
        <v>Crear mecanismos de seguimiento y control para el cierre contable y financiero</v>
      </c>
      <c r="I23" s="7" t="str">
        <f>'[1]Informe Plan de mejoramiento '!I$33</f>
        <v>Número</v>
      </c>
      <c r="J23" s="6">
        <f>'[1]Informe Plan de mejoramiento '!J$33</f>
        <v>1</v>
      </c>
      <c r="K23" s="8">
        <f>'[1]Informe Plan de mejoramiento '!K$33</f>
        <v>45659</v>
      </c>
      <c r="L23" s="8">
        <f>'[1]Informe Plan de mejoramiento '!L$33</f>
        <v>45777</v>
      </c>
      <c r="M23" s="9">
        <f t="shared" si="0"/>
        <v>16.857142857142858</v>
      </c>
      <c r="N23" s="12">
        <v>0</v>
      </c>
      <c r="O23" s="10">
        <f t="shared" si="1"/>
        <v>0</v>
      </c>
      <c r="P23" s="11">
        <f t="shared" si="2"/>
        <v>0</v>
      </c>
      <c r="Q23" s="11" t="e">
        <f>IF(L23&lt;=#REF!,P23,0)</f>
        <v>#REF!</v>
      </c>
      <c r="R23" s="11" t="e">
        <f>IF(#REF!&gt;=L23,M23,0)</f>
        <v>#REF!</v>
      </c>
      <c r="S23" s="104" t="s">
        <v>85</v>
      </c>
      <c r="T23" s="107"/>
      <c r="U23" s="6" t="s">
        <v>86</v>
      </c>
      <c r="V23" s="13">
        <v>45806</v>
      </c>
      <c r="W23" s="30" t="s">
        <v>87</v>
      </c>
      <c r="X23" s="15"/>
      <c r="Y23" s="15"/>
      <c r="Z23" s="4"/>
      <c r="AA23" s="4"/>
    </row>
    <row r="24" spans="1:27" ht="103.5" customHeight="1" x14ac:dyDescent="0.2">
      <c r="A24" s="113"/>
      <c r="B24" s="115"/>
      <c r="C24" s="105"/>
      <c r="D24" s="105"/>
      <c r="E24" s="105"/>
      <c r="F24" s="105"/>
      <c r="G24" s="105"/>
      <c r="H24" s="19" t="str">
        <f>'[1]Informe Plan de mejoramiento '!H$34</f>
        <v>Realizar capacitación en conceptos básicos de la contabilidad y las finanzas aplicados a lo público</v>
      </c>
      <c r="I24" s="7" t="str">
        <f>'[1]Informe Plan de mejoramiento '!I$34</f>
        <v>Número</v>
      </c>
      <c r="J24" s="6">
        <f>'[1]Informe Plan de mejoramiento '!J$34</f>
        <v>1</v>
      </c>
      <c r="K24" s="8">
        <f>'[1]Informe Plan de mejoramiento '!K$34</f>
        <v>45659</v>
      </c>
      <c r="L24" s="8">
        <f>'[1]Informe Plan de mejoramiento '!L$34</f>
        <v>45807</v>
      </c>
      <c r="M24" s="9">
        <f t="shared" si="0"/>
        <v>21.142857142857142</v>
      </c>
      <c r="N24" s="12">
        <v>1</v>
      </c>
      <c r="O24" s="10">
        <f t="shared" si="1"/>
        <v>1</v>
      </c>
      <c r="P24" s="11">
        <f t="shared" si="2"/>
        <v>21.142857142857142</v>
      </c>
      <c r="Q24" s="11" t="e">
        <f>IF(L24&lt;=#REF!,P24,0)</f>
        <v>#REF!</v>
      </c>
      <c r="R24" s="11" t="e">
        <f>IF(#REF!&gt;=L24,M24,0)</f>
        <v>#REF!</v>
      </c>
      <c r="S24" s="104" t="s">
        <v>88</v>
      </c>
      <c r="T24" s="107"/>
      <c r="U24" s="6" t="s">
        <v>89</v>
      </c>
      <c r="V24" s="13">
        <v>45806</v>
      </c>
      <c r="W24" s="22" t="s">
        <v>90</v>
      </c>
      <c r="X24" s="15"/>
      <c r="Y24" s="15"/>
      <c r="Z24" s="4"/>
      <c r="AA24" s="4"/>
    </row>
    <row r="25" spans="1:27" ht="60" customHeight="1" x14ac:dyDescent="0.2">
      <c r="A25" s="113"/>
      <c r="B25" s="115"/>
      <c r="C25" s="105"/>
      <c r="D25" s="105"/>
      <c r="E25" s="105"/>
      <c r="F25" s="105"/>
      <c r="G25" s="105"/>
      <c r="H25" s="19" t="str">
        <f>'[1]Informe Plan de mejoramiento '!H$35</f>
        <v>Asegurar la realización de Auditorías Internas de Cierre Financiero</v>
      </c>
      <c r="I25" s="7" t="str">
        <f>'[1]Informe Plan de mejoramiento '!I$35</f>
        <v>Número</v>
      </c>
      <c r="J25" s="6">
        <f>'[1]Informe Plan de mejoramiento '!J$35</f>
        <v>1</v>
      </c>
      <c r="K25" s="8">
        <f>'[1]Informe Plan de mejoramiento '!K$35</f>
        <v>45659</v>
      </c>
      <c r="L25" s="8">
        <f>'[1]Informe Plan de mejoramiento '!L$35</f>
        <v>45838</v>
      </c>
      <c r="M25" s="9">
        <f t="shared" si="0"/>
        <v>25.571428571428573</v>
      </c>
      <c r="N25" s="12">
        <v>1</v>
      </c>
      <c r="O25" s="10">
        <f t="shared" si="1"/>
        <v>1</v>
      </c>
      <c r="P25" s="11">
        <f t="shared" si="2"/>
        <v>25.571428571428573</v>
      </c>
      <c r="Q25" s="11" t="e">
        <f>IF(L25&lt;=#REF!,P25,0)</f>
        <v>#REF!</v>
      </c>
      <c r="R25" s="11" t="e">
        <f>IF(#REF!&gt;=L25,M25,0)</f>
        <v>#REF!</v>
      </c>
      <c r="S25" s="104" t="s">
        <v>91</v>
      </c>
      <c r="T25" s="107"/>
      <c r="U25" s="6" t="s">
        <v>92</v>
      </c>
      <c r="V25" s="13">
        <v>45806</v>
      </c>
      <c r="W25" s="30" t="s">
        <v>93</v>
      </c>
      <c r="X25" s="15"/>
      <c r="Y25" s="15"/>
      <c r="Z25" s="4"/>
      <c r="AA25" s="4"/>
    </row>
    <row r="26" spans="1:27" ht="117" customHeight="1" x14ac:dyDescent="0.2">
      <c r="A26" s="112">
        <f>'[1]Informe Plan de mejoramiento '!A$36</f>
        <v>7</v>
      </c>
      <c r="B26" s="112" t="str">
        <f>'[1]Informe Plan de mejoramiento '!B$36</f>
        <v>COH_7856_2024-2-AU-CU</v>
      </c>
      <c r="C26" s="104" t="str">
        <f>'[1]Informe Plan de mejoramiento '!C$36</f>
        <v>Deficiencias en la vigilancia y control por parte del supervisor, que autorizó el pago de actividades por las cantidades establecidas en el presupuesto del convenio, aun cuando en la práctica las cantidades ejecutadas fueron menos, generando un detrimento patrimonial por $2.600.000. (Convenio de Asociación No. 001 de 2023 - Federación Nacional de Cafeteros de Colombia Comité Departamental de Cafeteros del Quindío)</v>
      </c>
      <c r="D26" s="104" t="str">
        <f>'[1]Informe Plan de mejoramiento '!D$36</f>
        <v>La situación denota deficiencias en la vigilancia y control por parte del supervisor, que autorizó el pago de las actividades descritas, en las cantidades establecidas en el presupuesto del convenio, aun cuando en la práctica las cantidades ejecutadas fueron menos.</v>
      </c>
      <c r="E26" s="104" t="str">
        <f>'[1]Informe Plan de mejoramiento '!E$36</f>
        <v>Lo expuesto, genera una gestión fiscal antieconómica e ineficiente en el proceso de contratación de la entidad, ocasionando un mayor valor pagado y un detrimento patrimonial por $2.600.000.</v>
      </c>
      <c r="F26" s="104" t="str">
        <f>'[1]Informe Plan de mejoramiento '!F$36</f>
        <v>Implementar mecanismos pertinentes de supervisión contractual</v>
      </c>
      <c r="G26" s="104" t="str">
        <f>'[1]Informe Plan de mejoramiento '!G$36</f>
        <v>Establecer una verificación precisa de actividades ejecutadas y el uso eficiente de los recursos públicos</v>
      </c>
      <c r="H26" s="7" t="str">
        <f>'[1]Informe Plan de mejoramiento '!H$36</f>
        <v>Documentar y socializar los lineamientos detallados para la supervisión de contratos</v>
      </c>
      <c r="I26" s="7" t="str">
        <f>'[1]Informe Plan de mejoramiento '!I$36</f>
        <v>Número</v>
      </c>
      <c r="J26" s="6">
        <f>'[1]Informe Plan de mejoramiento '!J$36</f>
        <v>1</v>
      </c>
      <c r="K26" s="8">
        <f>'[1]Informe Plan de mejoramiento '!K$36</f>
        <v>45659</v>
      </c>
      <c r="L26" s="8">
        <f>'[1]Informe Plan de mejoramiento '!L$36</f>
        <v>45746</v>
      </c>
      <c r="M26" s="16">
        <f t="shared" si="0"/>
        <v>12.428571428571429</v>
      </c>
      <c r="N26" s="6">
        <v>0</v>
      </c>
      <c r="O26" s="17">
        <f t="shared" si="1"/>
        <v>0</v>
      </c>
      <c r="P26" s="18">
        <f t="shared" si="2"/>
        <v>0</v>
      </c>
      <c r="Q26" s="18" t="e">
        <f>IF(L26&lt;=#REF!,P26,0)</f>
        <v>#REF!</v>
      </c>
      <c r="R26" s="18" t="e">
        <f>IF(#REF!&gt;=L26,M26,0)</f>
        <v>#REF!</v>
      </c>
      <c r="S26" s="104" t="s">
        <v>94</v>
      </c>
      <c r="T26" s="107"/>
      <c r="U26" s="12" t="s">
        <v>95</v>
      </c>
      <c r="V26" s="13">
        <v>45806</v>
      </c>
      <c r="W26" s="22" t="s">
        <v>96</v>
      </c>
      <c r="X26" s="15"/>
      <c r="Y26" s="15"/>
      <c r="Z26" s="4"/>
      <c r="AA26" s="4"/>
    </row>
    <row r="27" spans="1:27" ht="123" customHeight="1" x14ac:dyDescent="0.2">
      <c r="A27" s="113"/>
      <c r="B27" s="113"/>
      <c r="C27" s="105"/>
      <c r="D27" s="105"/>
      <c r="E27" s="105"/>
      <c r="F27" s="105"/>
      <c r="G27" s="105"/>
      <c r="H27" s="7" t="str">
        <f>'[1]Informe Plan de mejoramiento '!H$37</f>
        <v>Realizar capacitación sobre responsabilidades, alcance y entregables de la supervisión de contratos</v>
      </c>
      <c r="I27" s="7" t="str">
        <f>'[1]Informe Plan de mejoramiento '!I$37</f>
        <v>Número</v>
      </c>
      <c r="J27" s="6">
        <f>'[1]Informe Plan de mejoramiento '!J$37</f>
        <v>1</v>
      </c>
      <c r="K27" s="8">
        <f>'[1]Informe Plan de mejoramiento '!K$37</f>
        <v>45659</v>
      </c>
      <c r="L27" s="8">
        <f>'[1]Informe Plan de mejoramiento '!L$37</f>
        <v>45746</v>
      </c>
      <c r="M27" s="9">
        <f t="shared" si="0"/>
        <v>12.428571428571429</v>
      </c>
      <c r="N27" s="12">
        <v>1</v>
      </c>
      <c r="O27" s="10">
        <f t="shared" si="1"/>
        <v>1</v>
      </c>
      <c r="P27" s="11">
        <f t="shared" si="2"/>
        <v>12.428571428571429</v>
      </c>
      <c r="Q27" s="11" t="e">
        <f>IF(L27&lt;=#REF!,P27,0)</f>
        <v>#REF!</v>
      </c>
      <c r="R27" s="11" t="e">
        <f>IF(#REF!&gt;=L27,M27,0)</f>
        <v>#REF!</v>
      </c>
      <c r="S27" s="104" t="s">
        <v>97</v>
      </c>
      <c r="T27" s="107"/>
      <c r="U27" s="6" t="s">
        <v>37</v>
      </c>
      <c r="V27" s="13">
        <v>45806</v>
      </c>
      <c r="W27" s="30" t="s">
        <v>98</v>
      </c>
      <c r="X27" s="15"/>
      <c r="Y27" s="15"/>
      <c r="Z27" s="4"/>
      <c r="AA27" s="4"/>
    </row>
    <row r="28" spans="1:27" ht="106.5" customHeight="1" x14ac:dyDescent="0.2">
      <c r="A28" s="113"/>
      <c r="B28" s="113"/>
      <c r="C28" s="105"/>
      <c r="D28" s="105"/>
      <c r="E28" s="105"/>
      <c r="F28" s="105"/>
      <c r="G28" s="105"/>
      <c r="H28" s="7" t="str">
        <f>'[1]Informe Plan de mejoramiento '!H$38</f>
        <v>Implementar actividades de Auditoría Interna periódica (trimestrales) a los contratos en ejecución</v>
      </c>
      <c r="I28" s="7" t="str">
        <f>'[1]Informe Plan de mejoramiento '!I$38</f>
        <v>Número</v>
      </c>
      <c r="J28" s="6">
        <f>'[1]Informe Plan de mejoramiento '!J$38</f>
        <v>2</v>
      </c>
      <c r="K28" s="8">
        <f>'[1]Informe Plan de mejoramiento '!K$38</f>
        <v>45659</v>
      </c>
      <c r="L28" s="8">
        <f>'[1]Informe Plan de mejoramiento '!L$38</f>
        <v>45838</v>
      </c>
      <c r="M28" s="9">
        <f t="shared" si="0"/>
        <v>25.571428571428573</v>
      </c>
      <c r="N28" s="12">
        <v>0</v>
      </c>
      <c r="O28" s="10">
        <f t="shared" si="1"/>
        <v>0</v>
      </c>
      <c r="P28" s="11">
        <f t="shared" si="2"/>
        <v>0</v>
      </c>
      <c r="Q28" s="11" t="e">
        <f>IF(L28&lt;=#REF!,P28,0)</f>
        <v>#REF!</v>
      </c>
      <c r="R28" s="11" t="e">
        <f>IF(#REF!&gt;=L28,M28,0)</f>
        <v>#REF!</v>
      </c>
      <c r="S28" s="104" t="s">
        <v>99</v>
      </c>
      <c r="T28" s="107"/>
      <c r="U28" s="12" t="s">
        <v>100</v>
      </c>
      <c r="V28" s="13">
        <v>45806</v>
      </c>
      <c r="W28" s="22" t="s">
        <v>101</v>
      </c>
      <c r="X28" s="15"/>
      <c r="Y28" s="15"/>
      <c r="Z28" s="4"/>
      <c r="AA28" s="4"/>
    </row>
    <row r="29" spans="1:27" ht="106.5" customHeight="1" x14ac:dyDescent="0.2">
      <c r="A29" s="113"/>
      <c r="B29" s="113"/>
      <c r="C29" s="105"/>
      <c r="D29" s="105"/>
      <c r="E29" s="105"/>
      <c r="F29" s="105"/>
      <c r="G29" s="105"/>
      <c r="H29" s="7" t="str">
        <f>'[1]Informe Plan de mejoramiento '!H$39</f>
        <v>Implementar un mecanismo de control a la gestión de contratos que permita acceder en tiempo real, a la información</v>
      </c>
      <c r="I29" s="7" t="str">
        <f>'[1]Informe Plan de mejoramiento '!I$39</f>
        <v>Número</v>
      </c>
      <c r="J29" s="6">
        <f>'[1]Informe Plan de mejoramiento '!J$39</f>
        <v>1</v>
      </c>
      <c r="K29" s="8">
        <f>'[1]Informe Plan de mejoramiento '!K$39</f>
        <v>45659</v>
      </c>
      <c r="L29" s="8">
        <f>'[1]Informe Plan de mejoramiento '!L$39</f>
        <v>45838</v>
      </c>
      <c r="M29" s="9">
        <f t="shared" si="0"/>
        <v>25.571428571428573</v>
      </c>
      <c r="N29" s="12">
        <v>1</v>
      </c>
      <c r="O29" s="10">
        <f t="shared" si="1"/>
        <v>1</v>
      </c>
      <c r="P29" s="11">
        <f t="shared" si="2"/>
        <v>25.571428571428573</v>
      </c>
      <c r="Q29" s="11" t="e">
        <f>IF(L29&lt;=#REF!,P29,0)</f>
        <v>#REF!</v>
      </c>
      <c r="R29" s="11" t="e">
        <f>IF(#REF!&gt;=L29,M29,0)</f>
        <v>#REF!</v>
      </c>
      <c r="S29" s="104" t="s">
        <v>102</v>
      </c>
      <c r="T29" s="107"/>
      <c r="U29" s="12" t="s">
        <v>103</v>
      </c>
      <c r="V29" s="13">
        <v>45806</v>
      </c>
      <c r="W29" s="30" t="s">
        <v>104</v>
      </c>
      <c r="X29" s="15"/>
      <c r="Y29" s="15"/>
      <c r="Z29" s="4"/>
      <c r="AA29" s="4"/>
    </row>
    <row r="30" spans="1:27" ht="105" customHeight="1" x14ac:dyDescent="0.2">
      <c r="A30" s="112">
        <f>'[1]Informe Plan de mejoramiento '!A$40</f>
        <v>8</v>
      </c>
      <c r="B30" s="112" t="str">
        <f>'[1]Informe Plan de mejoramiento '!B$40</f>
        <v>COH_7858_2024-2-AU-CU</v>
      </c>
      <c r="C30" s="104" t="str">
        <f>'[1]Informe Plan de mejoramiento '!C$40</f>
        <v>Deficiencias en la vigilancia y control por parte del supervisor, que autorizó y pago con cargo a los recursos del convenio, actividades que no reflejan una adecuada inversión del recurso, y que a la fecha tampoco han sido objeto de reintegro por parte de la CCI por $13.286.413. (Convenio de Asociación No. 002 de 2023 - Cámara de Comercio de Ibagué)</v>
      </c>
      <c r="D30" s="104" t="str">
        <f>'[1]Informe Plan de mejoramiento '!D$40</f>
        <v>La situación denota deficiencias en la vigilancia y control por parte del supervisor, que autorizó el pago de las actividades descritas</v>
      </c>
      <c r="E30" s="104" t="str">
        <f>'[1]Informe Plan de mejoramiento '!E$40</f>
        <v>Lo expuesto, genera una gestión fiscal antieconómica e ineficiente en el proceso de contratación de la entidad, ocasionando un mayor valor pagado y un detrimento patrimonial por $27.681.165.</v>
      </c>
      <c r="F30" s="104" t="str">
        <f>'[1]Informe Plan de mejoramiento '!F$40</f>
        <v>Establecer un mecanismo financiero para liquidación de convenios con mecanismos de contro pertinentes</v>
      </c>
      <c r="G30" s="104" t="str">
        <f>'[1]Informe Plan de mejoramiento '!G$40</f>
        <v>Asegurar el cumplimiento normativo en la supervisión  de convenios y contratos</v>
      </c>
      <c r="H30" s="7" t="str">
        <f>'[1]Informe Plan de mejoramiento '!H40</f>
        <v>Asegurar la implementación de la Auditoría Interna a contratación, en intervalos planificados</v>
      </c>
      <c r="I30" s="7" t="str">
        <f>'[1]Informe Plan de mejoramiento '!I$40</f>
        <v>Número</v>
      </c>
      <c r="J30" s="6">
        <f>'[1]Informe Plan de mejoramiento '!J$40</f>
        <v>1</v>
      </c>
      <c r="K30" s="8">
        <f>'[1]Informe Plan de mejoramiento '!K$40</f>
        <v>45659</v>
      </c>
      <c r="L30" s="8">
        <f>'[1]Informe Plan de mejoramiento '!L$40</f>
        <v>45746</v>
      </c>
      <c r="M30" s="16">
        <f t="shared" si="0"/>
        <v>12.428571428571429</v>
      </c>
      <c r="N30" s="6">
        <v>0</v>
      </c>
      <c r="O30" s="17">
        <f t="shared" si="1"/>
        <v>0</v>
      </c>
      <c r="P30" s="18">
        <f t="shared" si="2"/>
        <v>0</v>
      </c>
      <c r="Q30" s="18" t="e">
        <f>IF(L30&lt;=#REF!,P30,0)</f>
        <v>#REF!</v>
      </c>
      <c r="R30" s="18" t="e">
        <f>IF(#REF!&gt;=L30,M30,0)</f>
        <v>#REF!</v>
      </c>
      <c r="S30" s="104" t="s">
        <v>99</v>
      </c>
      <c r="T30" s="107"/>
      <c r="U30" s="12" t="s">
        <v>100</v>
      </c>
      <c r="V30" s="13">
        <v>45806</v>
      </c>
      <c r="W30" s="22" t="s">
        <v>105</v>
      </c>
      <c r="X30" s="15"/>
      <c r="Y30" s="15"/>
      <c r="Z30" s="4"/>
      <c r="AA30" s="4"/>
    </row>
    <row r="31" spans="1:27" ht="125.25" customHeight="1" x14ac:dyDescent="0.2">
      <c r="A31" s="113"/>
      <c r="B31" s="113"/>
      <c r="C31" s="105"/>
      <c r="D31" s="105"/>
      <c r="E31" s="105"/>
      <c r="F31" s="105"/>
      <c r="G31" s="105"/>
      <c r="H31" s="7" t="str">
        <f>'[1]Informe Plan de mejoramiento '!H$41</f>
        <v>Documentar los lineamientos específicos, para la de supervisión de contratos de la entidad</v>
      </c>
      <c r="I31" s="7" t="str">
        <f>'[1]Informe Plan de mejoramiento '!I$41</f>
        <v>Número</v>
      </c>
      <c r="J31" s="6">
        <f>'[1]Informe Plan de mejoramiento '!J$41</f>
        <v>1</v>
      </c>
      <c r="K31" s="8">
        <f>'[1]Informe Plan de mejoramiento '!K$41</f>
        <v>45659</v>
      </c>
      <c r="L31" s="8">
        <f>'[1]Informe Plan de mejoramiento '!L$41</f>
        <v>45777</v>
      </c>
      <c r="M31" s="16">
        <f t="shared" si="0"/>
        <v>16.857142857142858</v>
      </c>
      <c r="N31" s="12">
        <v>0.5</v>
      </c>
      <c r="O31" s="17">
        <f t="shared" si="1"/>
        <v>0.5</v>
      </c>
      <c r="P31" s="18">
        <f t="shared" si="2"/>
        <v>8.4285714285714288</v>
      </c>
      <c r="Q31" s="18" t="e">
        <f>IF(L31&lt;=#REF!,P31,0)</f>
        <v>#REF!</v>
      </c>
      <c r="R31" s="18" t="e">
        <f>IF(#REF!&gt;=L31,M31,0)</f>
        <v>#REF!</v>
      </c>
      <c r="S31" s="104" t="s">
        <v>106</v>
      </c>
      <c r="T31" s="107"/>
      <c r="U31" s="12" t="s">
        <v>107</v>
      </c>
      <c r="V31" s="13">
        <v>45806</v>
      </c>
      <c r="W31" s="30" t="s">
        <v>108</v>
      </c>
      <c r="X31" s="15"/>
      <c r="Y31" s="15"/>
      <c r="Z31" s="4"/>
      <c r="AA31" s="4"/>
    </row>
    <row r="32" spans="1:27" ht="150" customHeight="1" x14ac:dyDescent="0.2">
      <c r="A32" s="112">
        <f>'[1]Informe Plan de mejoramiento '!A$42</f>
        <v>9</v>
      </c>
      <c r="B32" s="112" t="str">
        <f>'[1]Informe Plan de mejoramiento '!B$42</f>
        <v>COH_7862_2024-2-AU-CU</v>
      </c>
      <c r="C32" s="104" t="str">
        <f>'[1]Informe Plan de mejoramiento '!C$42</f>
        <v xml:space="preserve">La reconocida idoneidad en relación con el factor experiencia que se exige para esta modalidad de selección no está debidamente acreditada en el expediente contractual (convenio interadministrativo No.
RAP 001 de 2023 y convenio de Asociación No. 003 de 2023)
</v>
      </c>
      <c r="D32" s="104" t="str">
        <f>'[1]Informe Plan de mejoramiento '!D$42</f>
        <v>La situación denota falencias en el desarrollo de la etapa precontractual por ausencia del soporte documental o registro de las verificaciones o consultas realizadas para dar por cumplido al requisito experiencia por parte de las entidades suscriptoras de los convenios mencionados.</v>
      </c>
      <c r="E32" s="104" t="str">
        <f>'[1]Informe Plan de mejoramiento '!E$42</f>
        <v xml:space="preserve">En consecuencia, la reconocida idoneidad en relación con el factor experiencia que se exige para esta modalidad de selección no está debidamente acreditada, vulnerando el principio de transparencia y el deber de selección objetiva.
</v>
      </c>
      <c r="F32" s="104" t="str">
        <f>'[1]Informe Plan de mejoramiento '!F$42</f>
        <v xml:space="preserve">Implementar mecanismos que garanticen el encuadramiento legal en aspectos contractuales de la entidad  </v>
      </c>
      <c r="G32" s="104" t="str">
        <f>'[1]Informe Plan de mejoramiento '!G$42</f>
        <v>Asegurar el cumplimiento normativo en la estructuración de pliegos de condiciones e invitaciones</v>
      </c>
      <c r="H32" s="7" t="str">
        <f>'[1]Informe Plan de mejoramiento '!H$42</f>
        <v>Analizar los requisitos actuales para la acreditación de experiencia de funcionarios y contratistas</v>
      </c>
      <c r="I32" s="7" t="str">
        <f>'[1]Informe Plan de mejoramiento '!I$42</f>
        <v xml:space="preserve">Número </v>
      </c>
      <c r="J32" s="6">
        <f>'[1]Informe Plan de mejoramiento '!J$42</f>
        <v>1</v>
      </c>
      <c r="K32" s="8">
        <f>'[1]Informe Plan de mejoramiento '!K$42</f>
        <v>45659</v>
      </c>
      <c r="L32" s="8">
        <f>'[1]Informe Plan de mejoramiento '!L$42</f>
        <v>45746</v>
      </c>
      <c r="M32" s="9">
        <f t="shared" si="0"/>
        <v>12.428571428571429</v>
      </c>
      <c r="N32" s="6">
        <v>1</v>
      </c>
      <c r="O32" s="10">
        <f t="shared" si="1"/>
        <v>1</v>
      </c>
      <c r="P32" s="11">
        <f t="shared" si="2"/>
        <v>12.428571428571429</v>
      </c>
      <c r="Q32" s="11" t="e">
        <f>IF(L32&lt;=#REF!,P32,0)</f>
        <v>#REF!</v>
      </c>
      <c r="R32" s="11" t="e">
        <f>IF(#REF!&gt;=L32,M32,0)</f>
        <v>#REF!</v>
      </c>
      <c r="S32" s="104" t="s">
        <v>109</v>
      </c>
      <c r="T32" s="107"/>
      <c r="U32" s="6" t="s">
        <v>110</v>
      </c>
      <c r="V32" s="13">
        <v>45806</v>
      </c>
      <c r="W32" s="22" t="s">
        <v>111</v>
      </c>
      <c r="X32" s="15"/>
      <c r="Y32" s="15"/>
      <c r="Z32" s="4"/>
      <c r="AA32" s="4"/>
    </row>
    <row r="33" spans="1:27" ht="62.25" customHeight="1" x14ac:dyDescent="0.2">
      <c r="A33" s="113"/>
      <c r="B33" s="113"/>
      <c r="C33" s="105"/>
      <c r="D33" s="105"/>
      <c r="E33" s="105"/>
      <c r="F33" s="105"/>
      <c r="G33" s="105"/>
      <c r="H33" s="7" t="str">
        <f>'[1]Informe Plan de mejoramiento '!H$43</f>
        <v>Redactar criterios  de contratación claros, objetivos y alineados con la normativa vigente</v>
      </c>
      <c r="I33" s="7" t="str">
        <f>'[1]Informe Plan de mejoramiento '!I$43</f>
        <v xml:space="preserve">Número </v>
      </c>
      <c r="J33" s="6">
        <f>'[1]Informe Plan de mejoramiento '!J$43</f>
        <v>1</v>
      </c>
      <c r="K33" s="8">
        <f>'[1]Informe Plan de mejoramiento '!K$43</f>
        <v>45748</v>
      </c>
      <c r="L33" s="8">
        <f>'[1]Informe Plan de mejoramiento '!L$43</f>
        <v>45868</v>
      </c>
      <c r="M33" s="9">
        <f t="shared" si="0"/>
        <v>17.142857142857142</v>
      </c>
      <c r="N33" s="12">
        <v>1</v>
      </c>
      <c r="O33" s="10">
        <f t="shared" si="1"/>
        <v>1</v>
      </c>
      <c r="P33" s="11">
        <f t="shared" si="2"/>
        <v>17.142857142857142</v>
      </c>
      <c r="Q33" s="11" t="e">
        <f>IF(L33&lt;=#REF!,P33,0)</f>
        <v>#REF!</v>
      </c>
      <c r="R33" s="11" t="e">
        <f>IF(#REF!&gt;=L33,M33,0)</f>
        <v>#REF!</v>
      </c>
      <c r="S33" s="104" t="s">
        <v>112</v>
      </c>
      <c r="T33" s="107"/>
      <c r="U33" s="12" t="s">
        <v>113</v>
      </c>
      <c r="V33" s="13">
        <v>45806</v>
      </c>
      <c r="W33" s="30" t="s">
        <v>114</v>
      </c>
      <c r="X33" s="15"/>
      <c r="Y33" s="15"/>
      <c r="Z33" s="4"/>
      <c r="AA33" s="4"/>
    </row>
    <row r="34" spans="1:27" ht="141" customHeight="1" x14ac:dyDescent="0.2">
      <c r="A34" s="113"/>
      <c r="B34" s="113"/>
      <c r="C34" s="105"/>
      <c r="D34" s="105"/>
      <c r="E34" s="105"/>
      <c r="F34" s="105"/>
      <c r="G34" s="105"/>
      <c r="H34" s="7" t="str">
        <f>'[1]Informe Plan de mejoramiento '!H$44</f>
        <v>Asegurar las información requerida en las publicaciones del SECOP II</v>
      </c>
      <c r="I34" s="7" t="str">
        <f>'[1]Informe Plan de mejoramiento '!I44</f>
        <v>Número</v>
      </c>
      <c r="J34" s="6">
        <f>'[1]Informe Plan de mejoramiento '!J$44</f>
        <v>6</v>
      </c>
      <c r="K34" s="8">
        <f>'[1]Informe Plan de mejoramiento '!K$44</f>
        <v>45659</v>
      </c>
      <c r="L34" s="8">
        <f>'[1]Informe Plan de mejoramiento '!L$44</f>
        <v>45835</v>
      </c>
      <c r="M34" s="9">
        <f t="shared" si="0"/>
        <v>25.142857142857142</v>
      </c>
      <c r="N34" s="12">
        <v>1</v>
      </c>
      <c r="O34" s="10">
        <f t="shared" si="1"/>
        <v>0.16666666666666666</v>
      </c>
      <c r="P34" s="11">
        <f t="shared" si="2"/>
        <v>4.1904761904761898</v>
      </c>
      <c r="Q34" s="11" t="e">
        <f>IF(L34&lt;=#REF!,P34,0)</f>
        <v>#REF!</v>
      </c>
      <c r="R34" s="11" t="e">
        <f>IF(#REF!&gt;=L34,M34,0)</f>
        <v>#REF!</v>
      </c>
      <c r="S34" s="104" t="s">
        <v>115</v>
      </c>
      <c r="T34" s="107"/>
      <c r="U34" s="6" t="s">
        <v>116</v>
      </c>
      <c r="V34" s="13">
        <v>45806</v>
      </c>
      <c r="W34" s="22" t="s">
        <v>117</v>
      </c>
      <c r="X34" s="15"/>
      <c r="Y34" s="15"/>
      <c r="Z34" s="4"/>
      <c r="AA34" s="4"/>
    </row>
    <row r="35" spans="1:27" ht="144" customHeight="1" x14ac:dyDescent="0.2">
      <c r="A35" s="112">
        <f>'[1]Informe Plan de mejoramiento '!A$45</f>
        <v>10</v>
      </c>
      <c r="B35" s="112" t="str">
        <f>'[1]Informe Plan de mejoramiento '!B$45</f>
        <v>COH_8812_2024-2-AU-CU</v>
      </c>
      <c r="C35" s="104" t="str">
        <f>'[1]Informe Plan de mejoramiento '!C$45</f>
        <v>La oferta del contratista no cumplió la totalidad de los requisitos técnicos habilitantes en cuanto a la experiencia y perfil profesional del personal propuesto; se omitieron los principios de igualdad, mparcialidad, transparencia y la selección objetiva del contratista (Contrato invitación pública 002 mínima cuantía - alojamiento web hosting)</v>
      </c>
      <c r="D35" s="104" t="str">
        <f>'[1]Informe Plan de mejoramiento '!D$45</f>
        <v xml:space="preserve">Lo expuesto denota falencias en la revisión de las ofertas por parte de los funcionarios designados para la verificación de cumplimiento de los requisitos técnicos habilitantes establecidos desde la planeación contractual, máxime si se tiene en cuenta que una de las ofertas presentadas (YULCOM) fue rechazada, entre otras razones, por no cumplir con condiciones relacionadas con el equipo exigido.
</v>
      </c>
      <c r="E35" s="104" t="str">
        <f>'[1]Informe Plan de mejoramiento '!E$45</f>
        <v>En consecuencia, la oferta seleccionada no cumplió los criterios perfil académico y experiencia general y especifica, que debía reunir la persona propuesta para el cargo de ingeniero de sistemas en el proceso contractual evaluado, omitiendo los principios de igualdad, imparcialidad, transparencia y la selección objetiva del contratista; exponiendo el recurso al riesgo de pérdida, por eventuales inconvenientes en la ejecución del objeto, derivadas del incumplimiento de este requisito.</v>
      </c>
      <c r="F35" s="104" t="str">
        <f>'[1]Informe Plan de mejoramiento '!F$45</f>
        <v>Establecer y documentar lineamientos con criterios aplicables a la evaluación de oferentes</v>
      </c>
      <c r="G35" s="104" t="str">
        <f>'[1]Informe Plan de mejoramiento '!G$45</f>
        <v>Asegurar la aplicación de los principios de la contratación pública</v>
      </c>
      <c r="H35" s="7" t="str">
        <f>'[1]Informe Plan de mejoramiento '!H$45</f>
        <v>Realizar capacitación sobre los principios de la contratación pública</v>
      </c>
      <c r="I35" s="7" t="str">
        <f>'[1]Informe Plan de mejoramiento '!I$45</f>
        <v>Número</v>
      </c>
      <c r="J35" s="6">
        <f>'[1]Informe Plan de mejoramiento '!J$45</f>
        <v>1</v>
      </c>
      <c r="K35" s="8">
        <f>'[1]Informe Plan de mejoramiento '!K$45</f>
        <v>45664</v>
      </c>
      <c r="L35" s="8">
        <f>'[1]Informe Plan de mejoramiento '!L$45</f>
        <v>45667</v>
      </c>
      <c r="M35" s="9">
        <f t="shared" si="0"/>
        <v>0.42857142857142855</v>
      </c>
      <c r="N35" s="6">
        <v>1</v>
      </c>
      <c r="O35" s="10">
        <f t="shared" si="1"/>
        <v>1</v>
      </c>
      <c r="P35" s="11">
        <f t="shared" si="2"/>
        <v>0.42857142857142855</v>
      </c>
      <c r="Q35" s="11" t="e">
        <f>IF(L35&lt;=#REF!,P35,0)</f>
        <v>#REF!</v>
      </c>
      <c r="R35" s="11" t="e">
        <f>IF(#REF!&gt;=L35,M35,0)</f>
        <v>#REF!</v>
      </c>
      <c r="S35" s="104" t="s">
        <v>36</v>
      </c>
      <c r="T35" s="107"/>
      <c r="U35" s="6" t="s">
        <v>37</v>
      </c>
      <c r="V35" s="13">
        <v>45806</v>
      </c>
      <c r="W35" s="30" t="s">
        <v>118</v>
      </c>
      <c r="X35" s="15"/>
      <c r="Y35" s="15"/>
      <c r="Z35" s="4"/>
      <c r="AA35" s="4"/>
    </row>
    <row r="36" spans="1:27" ht="128.25" customHeight="1" x14ac:dyDescent="0.2">
      <c r="A36" s="113"/>
      <c r="B36" s="113"/>
      <c r="C36" s="105"/>
      <c r="D36" s="105"/>
      <c r="E36" s="105"/>
      <c r="F36" s="105"/>
      <c r="G36" s="105"/>
      <c r="H36" s="7" t="str">
        <f>'[1]Informe Plan de mejoramiento '!H$46</f>
        <v>Definir y documentar lineamientos que aseguren la trazabilidad en la evaluación de requisitos técnicos habilitantes</v>
      </c>
      <c r="I36" s="7" t="str">
        <f>'[1]Informe Plan de mejoramiento '!I$46</f>
        <v>Número</v>
      </c>
      <c r="J36" s="6">
        <f>'[1]Informe Plan de mejoramiento '!J$46</f>
        <v>1</v>
      </c>
      <c r="K36" s="8">
        <f>'[1]Informe Plan de mejoramiento '!K$46</f>
        <v>45671</v>
      </c>
      <c r="L36" s="8">
        <f>'[1]Informe Plan de mejoramiento '!L$46</f>
        <v>45702</v>
      </c>
      <c r="M36" s="9">
        <f t="shared" si="0"/>
        <v>4.4285714285714288</v>
      </c>
      <c r="N36" s="12">
        <v>0.5</v>
      </c>
      <c r="O36" s="10">
        <f t="shared" si="1"/>
        <v>0.5</v>
      </c>
      <c r="P36" s="11">
        <f t="shared" si="2"/>
        <v>2.2142857142857144</v>
      </c>
      <c r="Q36" s="11" t="e">
        <f>IF(L36&lt;=#REF!,P36,0)</f>
        <v>#REF!</v>
      </c>
      <c r="R36" s="11" t="e">
        <f>IF(#REF!&gt;=L36,M36,0)</f>
        <v>#REF!</v>
      </c>
      <c r="S36" s="104" t="s">
        <v>106</v>
      </c>
      <c r="T36" s="107"/>
      <c r="U36" s="12" t="s">
        <v>107</v>
      </c>
      <c r="V36" s="13">
        <v>45806</v>
      </c>
      <c r="W36" s="22" t="s">
        <v>119</v>
      </c>
      <c r="X36" s="15"/>
      <c r="Y36" s="15"/>
      <c r="Z36" s="4"/>
      <c r="AA36" s="4"/>
    </row>
    <row r="37" spans="1:27" ht="48" customHeight="1" x14ac:dyDescent="0.2">
      <c r="A37" s="113"/>
      <c r="B37" s="113"/>
      <c r="C37" s="105"/>
      <c r="D37" s="105"/>
      <c r="E37" s="105"/>
      <c r="F37" s="105"/>
      <c r="G37" s="105"/>
      <c r="H37" s="7" t="str">
        <f>'[1]Informe Plan de mejoramiento '!H$47</f>
        <v>Definir e implementar un checklist para verificar el cumplimiento de los requisitos de cada postulante</v>
      </c>
      <c r="I37" s="7" t="str">
        <f>'[1]Informe Plan de mejoramiento '!I$47</f>
        <v>Número</v>
      </c>
      <c r="J37" s="6">
        <f>'[1]Informe Plan de mejoramiento '!J$47</f>
        <v>1</v>
      </c>
      <c r="K37" s="8">
        <f>'[1]Informe Plan de mejoramiento '!K$47</f>
        <v>45671</v>
      </c>
      <c r="L37" s="8">
        <f>'[1]Informe Plan de mejoramiento '!L$47</f>
        <v>45688</v>
      </c>
      <c r="M37" s="9">
        <f t="shared" si="0"/>
        <v>2.4285714285714284</v>
      </c>
      <c r="N37" s="12">
        <v>1</v>
      </c>
      <c r="O37" s="10">
        <f t="shared" si="1"/>
        <v>1</v>
      </c>
      <c r="P37" s="11">
        <f t="shared" si="2"/>
        <v>2.4285714285714284</v>
      </c>
      <c r="Q37" s="11" t="e">
        <f>IF(L37&lt;=#REF!,P37,0)</f>
        <v>#REF!</v>
      </c>
      <c r="R37" s="11" t="e">
        <f>IF(#REF!&gt;=L37,M37,0)</f>
        <v>#REF!</v>
      </c>
      <c r="S37" s="104" t="s">
        <v>120</v>
      </c>
      <c r="T37" s="107"/>
      <c r="U37" s="12" t="s">
        <v>121</v>
      </c>
      <c r="V37" s="13">
        <v>45806</v>
      </c>
      <c r="W37" s="30" t="s">
        <v>122</v>
      </c>
      <c r="X37" s="15"/>
      <c r="Y37" s="15"/>
      <c r="Z37" s="4"/>
      <c r="AA37" s="4"/>
    </row>
    <row r="38" spans="1:27" ht="126.75" customHeight="1" x14ac:dyDescent="0.2">
      <c r="A38" s="113"/>
      <c r="B38" s="113"/>
      <c r="C38" s="105"/>
      <c r="D38" s="105"/>
      <c r="E38" s="105"/>
      <c r="F38" s="105"/>
      <c r="G38" s="105"/>
      <c r="H38" s="7" t="str">
        <f>'[1]Informe Plan de mejoramiento '!H$48</f>
        <v>Documentar todas las decisiones del comité evaluador</v>
      </c>
      <c r="I38" s="7" t="str">
        <f>'[1]Informe Plan de mejoramiento '!I$48</f>
        <v>Número</v>
      </c>
      <c r="J38" s="6">
        <f>'[1]Informe Plan de mejoramiento '!J$48</f>
        <v>12</v>
      </c>
      <c r="K38" s="8">
        <f>'[1]Informe Plan de mejoramiento '!K$48</f>
        <v>45659</v>
      </c>
      <c r="L38" s="8">
        <f>'[1]Informe Plan de mejoramiento '!L$48</f>
        <v>45835</v>
      </c>
      <c r="M38" s="9">
        <f t="shared" si="0"/>
        <v>25.142857142857142</v>
      </c>
      <c r="N38" s="12">
        <v>1</v>
      </c>
      <c r="O38" s="10">
        <f t="shared" si="1"/>
        <v>8.3333333333333329E-2</v>
      </c>
      <c r="P38" s="11">
        <f t="shared" si="2"/>
        <v>2.0952380952380949</v>
      </c>
      <c r="Q38" s="11" t="e">
        <f>IF(L38&lt;=#REF!,P38,0)</f>
        <v>#REF!</v>
      </c>
      <c r="R38" s="11" t="e">
        <f>IF(#REF!&gt;=L38,M38,0)</f>
        <v>#REF!</v>
      </c>
      <c r="S38" s="104" t="s">
        <v>123</v>
      </c>
      <c r="T38" s="107"/>
      <c r="U38" s="12" t="s">
        <v>124</v>
      </c>
      <c r="V38" s="13">
        <v>45806</v>
      </c>
      <c r="W38" s="22" t="s">
        <v>125</v>
      </c>
      <c r="X38" s="15"/>
      <c r="Y38" s="15"/>
      <c r="Z38" s="4"/>
      <c r="AA38" s="4"/>
    </row>
    <row r="39" spans="1:27" ht="82.5" customHeight="1" x14ac:dyDescent="0.2">
      <c r="A39" s="112">
        <f>'[1]Informe Plan de mejoramiento '!A$49</f>
        <v>11</v>
      </c>
      <c r="B39" s="112" t="str">
        <f>'[1]Informe Plan de mejoramiento '!B$49</f>
        <v>COH_8824_2024-2-AU-CU</v>
      </c>
      <c r="C39" s="104" t="str">
        <f>'[1]Informe Plan de mejoramiento '!C$49</f>
        <v>No se publicaron en el SECOP el total de los documentos generados en las etapas precontractual, contractual y post contractual del trámite, en consecuencia, no se garantizó el acceso integral a la información, el control ciudadano ni los principios de publicidad y transparencia.</v>
      </c>
      <c r="D39" s="104" t="str">
        <f>'[1]Informe Plan de mejoramiento '!D$49</f>
        <v xml:space="preserve">La situación se origina por debilidades de control interno en la gestión contractual de la entidad y deficiencias del personal responsable del cargue de documentos en la plataforma SECOP, para garantizar la conformación íntegra del expediente contractual, es decir, de la totalidad de los documentos generados en las etapas precontractual, contractual y post contractual. </v>
      </c>
      <c r="E39" s="104" t="str">
        <f>'[1]Informe Plan de mejoramiento '!E$49</f>
        <v xml:space="preserve">En consecuencia, la información contractual de la entidad no es confiable; se dificulta el ejercicio del control fiscal; no se garantiza el acceso integral a la información ni el control ciudadano; se contrarían los principios de publicidad y transparencia. </v>
      </c>
      <c r="F39" s="104" t="str">
        <f>'[1]Informe Plan de mejoramiento '!F$49</f>
        <v>Asegurar el cumplimiento legal, en los aplicativos estatales establecidos</v>
      </c>
      <c r="G39" s="104" t="str">
        <f>'[1]Informe Plan de mejoramiento '!G$49</f>
        <v>Asegurar la publicación de compras y/o contratos, en los términos legales vigentes aplicacables definidos, según el caso</v>
      </c>
      <c r="H39" s="7" t="str">
        <f>'[1]Informe Plan de mejoramiento '!H$49</f>
        <v>Designar y comunicar responsablilidades dentro del equipo de contratación pública, en relación con la publicación de documentos</v>
      </c>
      <c r="I39" s="7" t="str">
        <f>'[1]Informe Plan de mejoramiento '!I$49</f>
        <v>Número</v>
      </c>
      <c r="J39" s="6">
        <f>'[1]Informe Plan de mejoramiento '!J$49</f>
        <v>1</v>
      </c>
      <c r="K39" s="8">
        <f>'[1]Informe Plan de mejoramiento '!K$49</f>
        <v>45659</v>
      </c>
      <c r="L39" s="8">
        <f>'[1]Informe Plan de mejoramiento '!L$49</f>
        <v>45666</v>
      </c>
      <c r="M39" s="9">
        <f t="shared" si="0"/>
        <v>1</v>
      </c>
      <c r="N39" s="6">
        <v>1</v>
      </c>
      <c r="O39" s="10">
        <f t="shared" si="1"/>
        <v>1</v>
      </c>
      <c r="P39" s="11">
        <f t="shared" si="2"/>
        <v>1</v>
      </c>
      <c r="Q39" s="11" t="e">
        <f>IF(L39&lt;=#REF!,P39,0)</f>
        <v>#REF!</v>
      </c>
      <c r="R39" s="11" t="e">
        <f>IF(#REF!&gt;=L39,M39,0)</f>
        <v>#REF!</v>
      </c>
      <c r="S39" s="104" t="s">
        <v>126</v>
      </c>
      <c r="T39" s="107"/>
      <c r="U39" s="12" t="s">
        <v>100</v>
      </c>
      <c r="V39" s="13">
        <v>45806</v>
      </c>
      <c r="W39" s="30" t="s">
        <v>127</v>
      </c>
      <c r="X39" s="15"/>
      <c r="Y39" s="15"/>
      <c r="Z39" s="4"/>
      <c r="AA39" s="4"/>
    </row>
    <row r="40" spans="1:27" ht="155.25" customHeight="1" x14ac:dyDescent="0.2">
      <c r="A40" s="113"/>
      <c r="B40" s="113"/>
      <c r="C40" s="105"/>
      <c r="D40" s="105"/>
      <c r="E40" s="105"/>
      <c r="F40" s="105"/>
      <c r="G40" s="105"/>
      <c r="H40" s="7" t="str">
        <f>'[1]Informe Plan de mejoramiento '!H$50</f>
        <v>Realizar capacitacitación en el SECOPII</v>
      </c>
      <c r="I40" s="7" t="str">
        <f>'[1]Informe Plan de mejoramiento '!I$49</f>
        <v>Número</v>
      </c>
      <c r="J40" s="6">
        <f>+'[1]Informe Plan de mejoramiento '!J50</f>
        <v>1</v>
      </c>
      <c r="K40" s="8">
        <f>+'[1]Informe Plan de mejoramiento '!K50</f>
        <v>45659</v>
      </c>
      <c r="L40" s="8">
        <f>+'[1]Informe Plan de mejoramiento '!L50</f>
        <v>45673</v>
      </c>
      <c r="M40" s="9">
        <f t="shared" si="0"/>
        <v>2</v>
      </c>
      <c r="N40" s="12">
        <v>1</v>
      </c>
      <c r="O40" s="10">
        <f t="shared" si="1"/>
        <v>1</v>
      </c>
      <c r="P40" s="11">
        <f t="shared" si="2"/>
        <v>2</v>
      </c>
      <c r="Q40" s="11" t="e">
        <f>IF(L40&lt;=#REF!,P40,0)</f>
        <v>#REF!</v>
      </c>
      <c r="R40" s="11" t="e">
        <f>IF(#REF!&gt;=L40,M40,0)</f>
        <v>#REF!</v>
      </c>
      <c r="S40" s="104" t="s">
        <v>36</v>
      </c>
      <c r="T40" s="107"/>
      <c r="U40" s="6" t="s">
        <v>37</v>
      </c>
      <c r="V40" s="13">
        <v>45806</v>
      </c>
      <c r="W40" s="22" t="s">
        <v>128</v>
      </c>
      <c r="X40" s="15"/>
      <c r="Y40" s="15"/>
      <c r="Z40" s="4"/>
      <c r="AA40" s="4"/>
    </row>
    <row r="41" spans="1:27" ht="126.75" customHeight="1" x14ac:dyDescent="0.2">
      <c r="A41" s="113"/>
      <c r="B41" s="113"/>
      <c r="C41" s="105"/>
      <c r="D41" s="105"/>
      <c r="E41" s="105"/>
      <c r="F41" s="105"/>
      <c r="G41" s="105"/>
      <c r="H41" s="7" t="str">
        <f>'[1]Informe Plan de mejoramiento '!H$51</f>
        <v>Designar y comunicar responsabilidad de monitoreo periódico sobre el cumplimiento de la publicación de documentos en el SECOPII</v>
      </c>
      <c r="I41" s="7" t="str">
        <f>'[1]Informe Plan de mejoramiento '!I$50</f>
        <v>Número</v>
      </c>
      <c r="J41" s="6">
        <f>'[1]Informe Plan de mejoramiento '!J$50</f>
        <v>1</v>
      </c>
      <c r="K41" s="8">
        <f>'[1]Informe Plan de mejoramiento '!K$50</f>
        <v>45659</v>
      </c>
      <c r="L41" s="8">
        <f>'[1]Informe Plan de mejoramiento '!L$50</f>
        <v>45673</v>
      </c>
      <c r="M41" s="16">
        <f t="shared" si="0"/>
        <v>2</v>
      </c>
      <c r="N41" s="32">
        <v>1</v>
      </c>
      <c r="O41" s="17">
        <f t="shared" si="1"/>
        <v>1</v>
      </c>
      <c r="P41" s="18">
        <f t="shared" si="2"/>
        <v>2</v>
      </c>
      <c r="Q41" s="18" t="e">
        <f>IF(L41&lt;=#REF!,P41,0)</f>
        <v>#REF!</v>
      </c>
      <c r="R41" s="18" t="e">
        <f>IF(#REF!&gt;=L41,M41,0)</f>
        <v>#REF!</v>
      </c>
      <c r="S41" s="104" t="s">
        <v>129</v>
      </c>
      <c r="T41" s="107"/>
      <c r="U41" s="12" t="s">
        <v>100</v>
      </c>
      <c r="V41" s="13">
        <v>45806</v>
      </c>
      <c r="W41" s="30" t="s">
        <v>130</v>
      </c>
      <c r="X41" s="15"/>
      <c r="Y41" s="15"/>
      <c r="Z41" s="4"/>
      <c r="AA41" s="4"/>
    </row>
    <row r="42" spans="1:27" ht="69.75" customHeight="1" x14ac:dyDescent="0.2">
      <c r="A42" s="113"/>
      <c r="B42" s="113"/>
      <c r="C42" s="105"/>
      <c r="D42" s="105"/>
      <c r="E42" s="105"/>
      <c r="F42" s="105"/>
      <c r="G42" s="105"/>
      <c r="H42" s="7" t="str">
        <f>'[1]Informe Plan de mejoramiento '!H$52</f>
        <v>Definir necesidades documentales que apunten al control al interno de la entidad, en cuanto al seguimiento contractual, en todas las fases</v>
      </c>
      <c r="I42" s="7" t="str">
        <f>'[1]Informe Plan de mejoramiento '!I$51</f>
        <v>Número</v>
      </c>
      <c r="J42" s="6">
        <f>'[1]Informe Plan de mejoramiento '!J$51</f>
        <v>1</v>
      </c>
      <c r="K42" s="8">
        <f>'[1]Informe Plan de mejoramiento '!K$51</f>
        <v>45659</v>
      </c>
      <c r="L42" s="8">
        <f>'[1]Informe Plan de mejoramiento '!L$51</f>
        <v>45666</v>
      </c>
      <c r="M42" s="9">
        <f t="shared" si="0"/>
        <v>1</v>
      </c>
      <c r="N42" s="12">
        <v>1</v>
      </c>
      <c r="O42" s="10">
        <f t="shared" si="1"/>
        <v>1</v>
      </c>
      <c r="P42" s="11">
        <f t="shared" si="2"/>
        <v>1</v>
      </c>
      <c r="Q42" s="11" t="e">
        <f>IF(L42&lt;=#REF!,P42,0)</f>
        <v>#REF!</v>
      </c>
      <c r="R42" s="11" t="e">
        <f>IF(#REF!&gt;=L42,M42,0)</f>
        <v>#REF!</v>
      </c>
      <c r="S42" s="104" t="s">
        <v>131</v>
      </c>
      <c r="T42" s="107"/>
      <c r="U42" s="12" t="s">
        <v>132</v>
      </c>
      <c r="V42" s="13">
        <v>45806</v>
      </c>
      <c r="W42" s="22" t="s">
        <v>133</v>
      </c>
      <c r="X42" s="15"/>
      <c r="Y42" s="15"/>
      <c r="Z42" s="4"/>
      <c r="AA42" s="4"/>
    </row>
    <row r="43" spans="1:27" ht="119.25" customHeight="1" x14ac:dyDescent="0.2">
      <c r="A43" s="112">
        <f>'[1]Informe Plan de mejoramiento '!A$52</f>
        <v>12</v>
      </c>
      <c r="B43" s="112" t="str">
        <f>'[1]Informe Plan de mejoramiento '!B$52</f>
        <v>COH_8831_2024-2-AU-CU</v>
      </c>
      <c r="C43" s="104" t="str">
        <f>'[1]Informe Plan de mejoramiento '!C$52</f>
        <v>La necesidad por satisfacer se describió de forma general, no se especificaron los eventos a atender ni la relación de estos con la misionalidad de la entidad que justifique la pertinencia del gasto; se estableció el pago de actividades con soportes de ejecución deficientes por $167.997.674 (contrato No. 001 de 2023 - Prestación de servicios de logística, publicidad y suministro)</v>
      </c>
      <c r="D43" s="104" t="str">
        <f>'[1]Informe Plan de mejoramiento '!D$52</f>
        <v xml:space="preserve">La situación se presenta por deficiencias en la planeación contractual; así como por deficiencias en la vigilancia y control por parte del supervisor que autorizó el pago de ítems cuya ejecución y pertinencia no está suficientemente soportada. </v>
      </c>
      <c r="E43" s="104" t="str">
        <f>'[1]Informe Plan de mejoramiento '!E$52</f>
        <v>Lo expuesto, genera que la ejecución del contrato no obedezca a una programación previamente definida y que el servicio se preste en cualquier actividad que se presente, conllevando a una gestión fiscal antieconómica e ineficiente y a un detrimento patrimonial por $167.997.674.</v>
      </c>
      <c r="F43" s="104" t="str">
        <f>'[1]Informe Plan de mejoramiento '!F$52</f>
        <v>Asesgurar la focalización de recursos de contratación y/o convenios, que estén enmarcados en el objeto de la entidad</v>
      </c>
      <c r="G43" s="104" t="str">
        <f>'[1]Informe Plan de mejoramiento '!G$52</f>
        <v>Asegurar la alineación de los contratos y/o convenios, con las metas del PER</v>
      </c>
      <c r="H43" s="7" t="str">
        <f>'[1]Informe Plan de mejoramiento '!H$53</f>
        <v>Realizar revisión y si es el caso, actualización del documento que regula la supervisión de los contratos</v>
      </c>
      <c r="I43" s="7" t="str">
        <f>'[1]Informe Plan de mejoramiento '!I$52</f>
        <v>Número</v>
      </c>
      <c r="J43" s="6">
        <f>'[1]Informe Plan de mejoramiento '!J$52</f>
        <v>1</v>
      </c>
      <c r="K43" s="8">
        <f>'[1]Informe Plan de mejoramiento '!K$52</f>
        <v>45664</v>
      </c>
      <c r="L43" s="8">
        <f>'[1]Informe Plan de mejoramiento '!L$52</f>
        <v>45667</v>
      </c>
      <c r="M43" s="9">
        <f t="shared" si="0"/>
        <v>0.42857142857142855</v>
      </c>
      <c r="N43" s="6">
        <v>1</v>
      </c>
      <c r="O43" s="10">
        <f t="shared" si="1"/>
        <v>1</v>
      </c>
      <c r="P43" s="11">
        <f t="shared" si="2"/>
        <v>0.42857142857142855</v>
      </c>
      <c r="Q43" s="11" t="e">
        <f>IF(L43&lt;=#REF!,P43,0)</f>
        <v>#REF!</v>
      </c>
      <c r="R43" s="11" t="e">
        <f>IF(#REF!&gt;=L43,M43,0)</f>
        <v>#REF!</v>
      </c>
      <c r="S43" s="104" t="s">
        <v>134</v>
      </c>
      <c r="T43" s="107"/>
      <c r="U43" s="12" t="s">
        <v>100</v>
      </c>
      <c r="V43" s="13">
        <v>45806</v>
      </c>
      <c r="W43" s="30" t="s">
        <v>135</v>
      </c>
      <c r="X43" s="15"/>
      <c r="Y43" s="15"/>
      <c r="Z43" s="4"/>
      <c r="AA43" s="4"/>
    </row>
    <row r="44" spans="1:27" ht="24" customHeight="1" x14ac:dyDescent="0.2">
      <c r="A44" s="113"/>
      <c r="B44" s="113"/>
      <c r="C44" s="105"/>
      <c r="D44" s="105"/>
      <c r="E44" s="105"/>
      <c r="F44" s="105"/>
      <c r="G44" s="105"/>
      <c r="H44" s="7" t="str">
        <f>'[1]Informe Plan de mejoramiento '!H$54</f>
        <v>Realizar capacitación en aspectos de administrativos y financieros de la ejecucución de contratos</v>
      </c>
      <c r="I44" s="7" t="str">
        <f>'[1]Informe Plan de mejoramiento '!I$53</f>
        <v>Número</v>
      </c>
      <c r="J44" s="6">
        <f>'[1]Informe Plan de mejoramiento '!J$53</f>
        <v>1</v>
      </c>
      <c r="K44" s="8">
        <f>'[1]Informe Plan de mejoramiento '!K$53</f>
        <v>45664</v>
      </c>
      <c r="L44" s="8">
        <f>'[1]Informe Plan de mejoramiento '!L$53</f>
        <v>45688</v>
      </c>
      <c r="M44" s="16">
        <f t="shared" si="0"/>
        <v>3.4285714285714284</v>
      </c>
      <c r="N44" s="12">
        <v>0</v>
      </c>
      <c r="O44" s="17">
        <f t="shared" si="1"/>
        <v>0</v>
      </c>
      <c r="P44" s="18">
        <f t="shared" si="2"/>
        <v>0</v>
      </c>
      <c r="Q44" s="18" t="e">
        <f>IF(L44&lt;=#REF!,P44,0)</f>
        <v>#REF!</v>
      </c>
      <c r="R44" s="18" t="e">
        <f>IF(#REF!&gt;=L44,M44,0)</f>
        <v>#REF!</v>
      </c>
      <c r="S44" s="106" t="s">
        <v>136</v>
      </c>
      <c r="T44" s="106"/>
      <c r="U44" s="6" t="s">
        <v>37</v>
      </c>
      <c r="V44" s="13">
        <v>45806</v>
      </c>
      <c r="W44" s="22" t="s">
        <v>137</v>
      </c>
      <c r="X44" s="15"/>
      <c r="Y44" s="15"/>
      <c r="Z44" s="4"/>
      <c r="AA44" s="4"/>
    </row>
    <row r="45" spans="1:27" ht="124.5" customHeight="1" x14ac:dyDescent="0.2">
      <c r="A45" s="113"/>
      <c r="B45" s="113"/>
      <c r="C45" s="105"/>
      <c r="D45" s="105"/>
      <c r="E45" s="105"/>
      <c r="F45" s="105"/>
      <c r="G45" s="105"/>
      <c r="H45" s="7" t="str">
        <f>'[1]Informe Plan de mejoramiento '!H$55</f>
        <v>Realizar una evaluación de cumplimiento que constituya la línea basal actualizada</v>
      </c>
      <c r="I45" s="7" t="str">
        <f>'[1]Informe Plan de mejoramiento '!I$54</f>
        <v>Número</v>
      </c>
      <c r="J45" s="6">
        <f>'[1]Informe Plan de mejoramiento '!J$54</f>
        <v>1</v>
      </c>
      <c r="K45" s="8">
        <f>'[1]Informe Plan de mejoramiento '!K$54</f>
        <v>45664</v>
      </c>
      <c r="L45" s="8">
        <f>'[1]Informe Plan de mejoramiento '!L$54</f>
        <v>45674</v>
      </c>
      <c r="M45" s="9">
        <f t="shared" si="0"/>
        <v>1.4285714285714286</v>
      </c>
      <c r="N45" s="12">
        <v>0</v>
      </c>
      <c r="O45" s="10">
        <f t="shared" si="1"/>
        <v>0</v>
      </c>
      <c r="P45" s="11">
        <f t="shared" si="2"/>
        <v>0</v>
      </c>
      <c r="Q45" s="11" t="e">
        <f>IF(L45&lt;=#REF!,P45,0)</f>
        <v>#REF!</v>
      </c>
      <c r="R45" s="11" t="e">
        <f>IF(#REF!&gt;=L45,M45,0)</f>
        <v>#REF!</v>
      </c>
      <c r="S45" s="104" t="s">
        <v>138</v>
      </c>
      <c r="T45" s="107"/>
      <c r="U45" s="6" t="s">
        <v>110</v>
      </c>
      <c r="V45" s="13">
        <v>45806</v>
      </c>
      <c r="W45" s="30" t="s">
        <v>139</v>
      </c>
      <c r="X45" s="15"/>
      <c r="Y45" s="15"/>
      <c r="Z45" s="4"/>
      <c r="AA45" s="4"/>
    </row>
    <row r="46" spans="1:27" ht="56.25" customHeight="1" x14ac:dyDescent="0.2">
      <c r="A46" s="112">
        <f>'[1]Informe Plan de mejoramiento '!A$55</f>
        <v>13</v>
      </c>
      <c r="B46" s="114" t="str">
        <f>'[1]Informe Plan de mejoramiento '!B$55</f>
        <v>COH_8933_2024</v>
      </c>
      <c r="C46" s="104" t="str">
        <f>'[1]Informe Plan de mejoramiento '!C$55</f>
        <v xml:space="preserve">Se evidenciaron deficiencias en la aplicación de la Ley General de Archivos en el auditado, afectando la preservación de la memoria institucional y dificultando el seguimiento y control fiscal.
</v>
      </c>
      <c r="D46" s="104" t="str">
        <f>'[1]Informe Plan de mejoramiento '!D$55</f>
        <v>Las anteriores situaciones se presentan por debilidades de seguimiento y control interno, ausencia de procedimientos del Sistemas de Gestión de Calidad asociados a la gestión documental, así como, desatención a la normatividad del Archivo General de la Nación.</v>
      </c>
      <c r="E46" s="104" t="str">
        <f>'[1]Informe Plan de mejoramiento '!E$55</f>
        <v xml:space="preserve">Lo cual obstaculiza la preservación y conservación de la memoria institucional, dificulta el control fiscal, afecta la unidad documental, orden original y el valor probatorio de los documentos como instrumento de registro de la gestión de la entidad.
</v>
      </c>
      <c r="F46" s="104" t="str">
        <f>'[1]Informe Plan de mejoramiento '!F$55</f>
        <v>Definir y formalizar el estándar pertinente, en relación con la Ley General de Archivos</v>
      </c>
      <c r="G46" s="104" t="str">
        <f>'[1]Informe Plan de mejoramiento '!G$55</f>
        <v>Asegurar la implementación y el seguimiento a la implementacion del estándar aplicable, definido para la organizacióm</v>
      </c>
      <c r="H46" s="19" t="str">
        <f>'[1]Informe Plan de mejoramiento '!H$56</f>
        <v>Proponer a Calidad, los documentos soporte de la implementación que se requieran</v>
      </c>
      <c r="I46" s="7" t="str">
        <f>'[1]Informe Plan de mejoramiento '!I$55</f>
        <v>Número</v>
      </c>
      <c r="J46" s="6">
        <f>'[1]Informe Plan de mejoramiento '!J$55</f>
        <v>1</v>
      </c>
      <c r="K46" s="8">
        <f>'[1]Informe Plan de mejoramiento '!K$55</f>
        <v>45659</v>
      </c>
      <c r="L46" s="8">
        <f>'[1]Informe Plan de mejoramiento '!L$55</f>
        <v>45667</v>
      </c>
      <c r="M46" s="9">
        <f t="shared" si="0"/>
        <v>1.1428571428571428</v>
      </c>
      <c r="N46" s="6">
        <v>0</v>
      </c>
      <c r="O46" s="10">
        <f t="shared" si="1"/>
        <v>0</v>
      </c>
      <c r="P46" s="11">
        <f t="shared" si="2"/>
        <v>0</v>
      </c>
      <c r="Q46" s="11" t="e">
        <f>IF(L46&lt;=#REF!,P46,0)</f>
        <v>#REF!</v>
      </c>
      <c r="R46" s="11" t="e">
        <f>IF(#REF!&gt;=L46,M46,0)</f>
        <v>#REF!</v>
      </c>
      <c r="S46" s="104" t="s">
        <v>140</v>
      </c>
      <c r="T46" s="107"/>
      <c r="U46" s="12" t="s">
        <v>100</v>
      </c>
      <c r="V46" s="13">
        <v>45806</v>
      </c>
      <c r="W46" s="33" t="s">
        <v>141</v>
      </c>
      <c r="X46" s="34"/>
      <c r="Y46" s="19"/>
      <c r="Z46" s="4"/>
      <c r="AA46" s="4"/>
    </row>
    <row r="47" spans="1:27" ht="24" customHeight="1" x14ac:dyDescent="0.2">
      <c r="A47" s="113"/>
      <c r="B47" s="115"/>
      <c r="C47" s="105"/>
      <c r="D47" s="105"/>
      <c r="E47" s="105"/>
      <c r="F47" s="105"/>
      <c r="G47" s="105"/>
      <c r="H47" s="19" t="str">
        <f>'[1]Informe Plan de mejoramiento '!H$57</f>
        <v>Comunicar los lineamientos y/o cambios, a todos los funcionarios y contratistas</v>
      </c>
      <c r="I47" s="7" t="str">
        <f>'[1]Informe Plan de mejoramiento '!I$56</f>
        <v>Número</v>
      </c>
      <c r="J47" s="6">
        <f>'[1]Informe Plan de mejoramiento '!J$56</f>
        <v>1</v>
      </c>
      <c r="K47" s="8">
        <f>'[1]Informe Plan de mejoramiento '!K$56</f>
        <v>45670</v>
      </c>
      <c r="L47" s="8">
        <f>'[1]Informe Plan de mejoramiento '!L$56</f>
        <v>45688</v>
      </c>
      <c r="M47" s="16">
        <f t="shared" si="0"/>
        <v>2.5714285714285716</v>
      </c>
      <c r="N47" s="12">
        <v>0</v>
      </c>
      <c r="O47" s="17">
        <f t="shared" si="1"/>
        <v>0</v>
      </c>
      <c r="P47" s="18">
        <f t="shared" si="2"/>
        <v>0</v>
      </c>
      <c r="Q47" s="18" t="e">
        <f>IF(L47&lt;=#REF!,P47,0)</f>
        <v>#REF!</v>
      </c>
      <c r="R47" s="18" t="e">
        <f>IF(#REF!&gt;=L47,M47,0)</f>
        <v>#REF!</v>
      </c>
      <c r="S47" s="106" t="s">
        <v>142</v>
      </c>
      <c r="T47" s="106"/>
      <c r="U47" s="12" t="s">
        <v>100</v>
      </c>
      <c r="V47" s="13">
        <v>45806</v>
      </c>
      <c r="W47" s="35" t="s">
        <v>143</v>
      </c>
      <c r="X47" s="36"/>
      <c r="Y47" s="19"/>
      <c r="Z47" s="4"/>
      <c r="AA47" s="4"/>
    </row>
    <row r="48" spans="1:27" ht="24" customHeight="1" x14ac:dyDescent="0.2">
      <c r="A48" s="113"/>
      <c r="B48" s="115"/>
      <c r="C48" s="105"/>
      <c r="D48" s="105"/>
      <c r="E48" s="105"/>
      <c r="F48" s="105"/>
      <c r="G48" s="105"/>
      <c r="H48" s="19" t="str">
        <f>'[1]Informe Plan de mejoramiento '!H$58</f>
        <v>Realizar seguimiento a la implementación, con muestreo periódico</v>
      </c>
      <c r="I48" s="7" t="str">
        <f>'[1]Informe Plan de mejoramiento '!I$57</f>
        <v>Número</v>
      </c>
      <c r="J48" s="6">
        <f>'[1]Informe Plan de mejoramiento '!J$57</f>
        <v>1</v>
      </c>
      <c r="K48" s="8">
        <f>'[1]Informe Plan de mejoramiento '!K$57</f>
        <v>45691</v>
      </c>
      <c r="L48" s="8">
        <f>'[1]Informe Plan de mejoramiento '!L$57</f>
        <v>45702</v>
      </c>
      <c r="M48" s="16">
        <f t="shared" si="0"/>
        <v>1.5714285714285714</v>
      </c>
      <c r="N48" s="12">
        <v>0</v>
      </c>
      <c r="O48" s="17">
        <f t="shared" si="1"/>
        <v>0</v>
      </c>
      <c r="P48" s="18">
        <f t="shared" si="2"/>
        <v>0</v>
      </c>
      <c r="Q48" s="18" t="e">
        <f>IF(L48&lt;=#REF!,P48,0)</f>
        <v>#REF!</v>
      </c>
      <c r="R48" s="18" t="e">
        <f>IF(#REF!&gt;=L48,M48,0)</f>
        <v>#REF!</v>
      </c>
      <c r="S48" s="106" t="s">
        <v>142</v>
      </c>
      <c r="T48" s="106"/>
      <c r="U48" s="12" t="s">
        <v>100</v>
      </c>
      <c r="V48" s="13">
        <v>45806</v>
      </c>
      <c r="W48" s="33" t="s">
        <v>144</v>
      </c>
      <c r="X48" s="36"/>
      <c r="Y48" s="36"/>
      <c r="Z48" s="4"/>
      <c r="AA48" s="4"/>
    </row>
    <row r="49" spans="1:27" ht="146.25" customHeight="1" x14ac:dyDescent="0.2">
      <c r="A49" s="113"/>
      <c r="B49" s="115"/>
      <c r="C49" s="105"/>
      <c r="D49" s="105"/>
      <c r="E49" s="105"/>
      <c r="F49" s="105"/>
      <c r="G49" s="105"/>
      <c r="H49" s="19" t="str">
        <f>'[1]Informe Plan de mejoramiento '!H$59</f>
        <v>Realizar capacitación en normatividad legal aplicable a las actividades contables y financieras</v>
      </c>
      <c r="I49" s="7" t="str">
        <f>'[1]Informe Plan de mejoramiento '!I$58</f>
        <v>Número</v>
      </c>
      <c r="J49" s="6">
        <f>'[1]Informe Plan de mejoramiento '!J$58</f>
        <v>4</v>
      </c>
      <c r="K49" s="8">
        <f>'[1]Informe Plan de mejoramiento '!K$58</f>
        <v>45705</v>
      </c>
      <c r="L49" s="8">
        <f>'[1]Informe Plan de mejoramiento '!L$58</f>
        <v>45835</v>
      </c>
      <c r="M49" s="16">
        <f t="shared" si="0"/>
        <v>18.571428571428573</v>
      </c>
      <c r="N49" s="12">
        <v>0</v>
      </c>
      <c r="O49" s="17">
        <f t="shared" si="1"/>
        <v>0</v>
      </c>
      <c r="P49" s="18">
        <f t="shared" si="2"/>
        <v>0</v>
      </c>
      <c r="Q49" s="18" t="e">
        <f>IF(L49&lt;=#REF!,P49,0)</f>
        <v>#REF!</v>
      </c>
      <c r="R49" s="18" t="e">
        <f>IF(#REF!&gt;=L49,M49,0)</f>
        <v>#REF!</v>
      </c>
      <c r="S49" s="106" t="s">
        <v>142</v>
      </c>
      <c r="T49" s="106"/>
      <c r="U49" s="12" t="s">
        <v>100</v>
      </c>
      <c r="V49" s="13">
        <v>45806</v>
      </c>
      <c r="W49" s="35" t="s">
        <v>145</v>
      </c>
      <c r="X49" s="19"/>
      <c r="Y49" s="19"/>
      <c r="Z49" s="4"/>
      <c r="AA49" s="4"/>
    </row>
    <row r="50" spans="1:27" ht="105" customHeight="1" x14ac:dyDescent="0.2">
      <c r="A50" s="112">
        <f>'[1]Informe Plan de mejoramiento '!A$59</f>
        <v>14</v>
      </c>
      <c r="B50" s="114" t="str">
        <f>'[1]Informe Plan de mejoramiento '!B$59</f>
        <v>COH_9513_2024</v>
      </c>
      <c r="C50" s="104" t="str">
        <f>'[1]Informe Plan de mejoramiento '!C$59</f>
        <v>Inconsistencia en la información revelada en las notas de carácter específico, presentando diferencias en los totales de las cuentas con respecto a los saldos de los Estados Financieros, carecen de aspectos cualitativos o cuantitativos, además de no contar con adopción y aprobación del Manual de Políticas Contables y de Operación.</v>
      </c>
      <c r="D50" s="104" t="str">
        <f>'[1]Informe Plan de mejoramiento '!D$59</f>
        <v xml:space="preserve">Esas situaciones son originadas por inexistencia de mecanismos de controles, incumplimiento de las disposiciones contables, al no revelar toda la información necesaria para el entendimiento de las notas a los Estados Financieros, lo que denota debilidades en los procedimientos y en la armonización, adopción y aprobación del manual de políticas contables y de operación, para la elaboración de las mismas, acorde con la realidad financiera de la entidad. </v>
      </c>
      <c r="E50" s="104">
        <v>0</v>
      </c>
      <c r="F50" s="104" t="str">
        <f>'[1]Informe Plan de mejoramiento '!F$59</f>
        <v>Definir y formalizar el estándar pertinente, en relación con el manejo contable y financiero, estructurando y asignando los controles y responsabildiades</v>
      </c>
      <c r="G50" s="104" t="str">
        <f>'[1]Informe Plan de mejoramiento '!G$59</f>
        <v>Asegurar la oportunidad y coherencia de la información contable y de pagos</v>
      </c>
      <c r="H50" s="19" t="str">
        <f>'[1]Informe Plan de mejoramiento '!H$60</f>
        <v>Estructurar el estándar y/o documentación pertinente que regule la contabilización y pagos</v>
      </c>
      <c r="I50" s="19" t="str">
        <f>'[1]Informe Plan de mejoramiento '!I$59</f>
        <v>Número</v>
      </c>
      <c r="J50" s="6">
        <f>'[1]Informe Plan de mejoramiento '!J$59</f>
        <v>1</v>
      </c>
      <c r="K50" s="8">
        <f>'[1]Informe Plan de mejoramiento '!K$59</f>
        <v>45664</v>
      </c>
      <c r="L50" s="8">
        <f>'[1]Informe Plan de mejoramiento '!L$59</f>
        <v>45678</v>
      </c>
      <c r="M50" s="16">
        <f t="shared" si="0"/>
        <v>2</v>
      </c>
      <c r="N50" s="6">
        <v>0</v>
      </c>
      <c r="O50" s="17">
        <f t="shared" si="1"/>
        <v>0</v>
      </c>
      <c r="P50" s="18">
        <f t="shared" si="2"/>
        <v>0</v>
      </c>
      <c r="Q50" s="18" t="e">
        <f>IF(L50&lt;=#REF!,P50,0)</f>
        <v>#REF!</v>
      </c>
      <c r="R50" s="18" t="e">
        <f>IF(#REF!&gt;=L50,M50,0)</f>
        <v>#REF!</v>
      </c>
      <c r="S50" s="106" t="s">
        <v>142</v>
      </c>
      <c r="T50" s="106"/>
      <c r="U50" s="12" t="s">
        <v>100</v>
      </c>
      <c r="V50" s="13">
        <v>45806</v>
      </c>
      <c r="W50" s="125" t="s">
        <v>146</v>
      </c>
      <c r="X50" s="23" t="s">
        <v>147</v>
      </c>
      <c r="Y50" s="24" t="s">
        <v>148</v>
      </c>
      <c r="Z50" s="4"/>
      <c r="AA50" s="4"/>
    </row>
    <row r="51" spans="1:27" ht="24" customHeight="1" x14ac:dyDescent="0.2">
      <c r="A51" s="113"/>
      <c r="B51" s="115"/>
      <c r="C51" s="105"/>
      <c r="D51" s="105"/>
      <c r="E51" s="105"/>
      <c r="F51" s="105"/>
      <c r="G51" s="105"/>
      <c r="H51" s="19" t="str">
        <f>'[1]Informe Plan de mejoramiento '!H$61</f>
        <v>Socializar e implementar el estándar construido y ajustar a medida que se identifiquen mejoras</v>
      </c>
      <c r="I51" s="19" t="str">
        <f>'[1]Informe Plan de mejoramiento '!I$60</f>
        <v>Número</v>
      </c>
      <c r="J51" s="6">
        <f>'[1]Informe Plan de mejoramiento '!J$60</f>
        <v>1</v>
      </c>
      <c r="K51" s="8">
        <f>'[1]Informe Plan de mejoramiento '!K$60</f>
        <v>45664</v>
      </c>
      <c r="L51" s="8">
        <f>'[1]Informe Plan de mejoramiento '!L$60</f>
        <v>45688</v>
      </c>
      <c r="M51" s="16">
        <f t="shared" si="0"/>
        <v>3.4285714285714284</v>
      </c>
      <c r="N51" s="12">
        <v>0</v>
      </c>
      <c r="O51" s="17">
        <f t="shared" si="1"/>
        <v>0</v>
      </c>
      <c r="P51" s="18">
        <f t="shared" si="2"/>
        <v>0</v>
      </c>
      <c r="Q51" s="18" t="e">
        <f>IF(L51&lt;=#REF!,P51,0)</f>
        <v>#REF!</v>
      </c>
      <c r="R51" s="18" t="e">
        <f>IF(#REF!&gt;=L51,M51,0)</f>
        <v>#REF!</v>
      </c>
      <c r="S51" s="106" t="s">
        <v>142</v>
      </c>
      <c r="T51" s="106"/>
      <c r="U51" s="12" t="s">
        <v>100</v>
      </c>
      <c r="V51" s="13">
        <v>45806</v>
      </c>
      <c r="W51" s="126"/>
      <c r="X51" s="27" t="s">
        <v>149</v>
      </c>
      <c r="Y51" s="24" t="s">
        <v>148</v>
      </c>
      <c r="Z51" s="4"/>
      <c r="AA51" s="4"/>
    </row>
    <row r="52" spans="1:27" ht="180" customHeight="1" x14ac:dyDescent="0.2">
      <c r="A52" s="113"/>
      <c r="B52" s="115"/>
      <c r="C52" s="105"/>
      <c r="D52" s="105"/>
      <c r="E52" s="105"/>
      <c r="F52" s="105"/>
      <c r="G52" s="105"/>
      <c r="H52" s="19" t="str">
        <f>'[1]Informe Plan de mejoramiento '!H$62</f>
        <v>Realizar seguimiento a la implementación, con muestreo periódico</v>
      </c>
      <c r="I52" s="19" t="str">
        <f>'[1]Informe Plan de mejoramiento '!I$61</f>
        <v>Número</v>
      </c>
      <c r="J52" s="6">
        <f>'[1]Informe Plan de mejoramiento '!J$61</f>
        <v>1</v>
      </c>
      <c r="K52" s="8">
        <f>'[1]Informe Plan de mejoramiento '!K$61</f>
        <v>45691</v>
      </c>
      <c r="L52" s="8">
        <f>'[1]Informe Plan de mejoramiento '!L$61</f>
        <v>45702</v>
      </c>
      <c r="M52" s="16">
        <f t="shared" si="0"/>
        <v>1.5714285714285714</v>
      </c>
      <c r="N52" s="12">
        <v>0</v>
      </c>
      <c r="O52" s="17">
        <f t="shared" si="1"/>
        <v>0</v>
      </c>
      <c r="P52" s="18">
        <f t="shared" si="2"/>
        <v>0</v>
      </c>
      <c r="Q52" s="18" t="e">
        <f>IF(L52&lt;=#REF!,P52,0)</f>
        <v>#REF!</v>
      </c>
      <c r="R52" s="18" t="e">
        <f>IF(#REF!&gt;=L52,M52,0)</f>
        <v>#REF!</v>
      </c>
      <c r="S52" s="106" t="s">
        <v>142</v>
      </c>
      <c r="T52" s="106"/>
      <c r="U52" s="12" t="s">
        <v>100</v>
      </c>
      <c r="V52" s="13">
        <v>45806</v>
      </c>
      <c r="W52" s="22" t="s">
        <v>150</v>
      </c>
      <c r="X52" s="23" t="s">
        <v>151</v>
      </c>
      <c r="Y52" s="24" t="s">
        <v>152</v>
      </c>
      <c r="Z52" s="4"/>
      <c r="AA52" s="4"/>
    </row>
    <row r="53" spans="1:27" ht="67.5" customHeight="1" x14ac:dyDescent="0.2">
      <c r="A53" s="113"/>
      <c r="B53" s="115"/>
      <c r="C53" s="105"/>
      <c r="D53" s="105"/>
      <c r="E53" s="105"/>
      <c r="F53" s="105"/>
      <c r="G53" s="105"/>
      <c r="H53" s="19" t="str">
        <f>'[1]Informe Plan de mejoramiento '!H$63</f>
        <v>Realizar capacitación en normatividad legal aplicable a la seguridad social y demás obligaciones patronales asociadas a este tema</v>
      </c>
      <c r="I53" s="19" t="str">
        <f>'[1]Informe Plan de mejoramiento '!I$62</f>
        <v>Número</v>
      </c>
      <c r="J53" s="6">
        <f>'[1]Informe Plan de mejoramiento '!J$62</f>
        <v>16</v>
      </c>
      <c r="K53" s="8">
        <f>'[1]Informe Plan de mejoramiento '!K$62</f>
        <v>45691</v>
      </c>
      <c r="L53" s="8">
        <f>'[1]Informe Plan de mejoramiento '!L$62</f>
        <v>45807</v>
      </c>
      <c r="M53" s="16">
        <f t="shared" si="0"/>
        <v>16.571428571428573</v>
      </c>
      <c r="N53" s="12">
        <v>0</v>
      </c>
      <c r="O53" s="17">
        <f t="shared" si="1"/>
        <v>0</v>
      </c>
      <c r="P53" s="18">
        <f t="shared" si="2"/>
        <v>0</v>
      </c>
      <c r="Q53" s="18" t="e">
        <f>IF(L53&lt;=#REF!,P53,0)</f>
        <v>#REF!</v>
      </c>
      <c r="R53" s="18" t="e">
        <f>IF(#REF!&gt;=L53,M53,0)</f>
        <v>#REF!</v>
      </c>
      <c r="S53" s="106" t="s">
        <v>142</v>
      </c>
      <c r="T53" s="106"/>
      <c r="U53" s="12" t="s">
        <v>100</v>
      </c>
      <c r="V53" s="13">
        <v>45806</v>
      </c>
      <c r="W53" s="129" t="s">
        <v>153</v>
      </c>
      <c r="X53" s="23" t="s">
        <v>154</v>
      </c>
      <c r="Y53" s="127" t="s">
        <v>155</v>
      </c>
      <c r="Z53" s="4"/>
      <c r="AA53" s="4"/>
    </row>
    <row r="54" spans="1:27" ht="45" x14ac:dyDescent="0.2">
      <c r="A54" s="112">
        <f>'[1]Informe Plan de mejoramiento '!A$63</f>
        <v>15</v>
      </c>
      <c r="B54" s="114" t="str">
        <f>'[1]Informe Plan de mejoramiento '!B$63</f>
        <v>COH_9518_2024</v>
      </c>
      <c r="C54" s="104" t="str">
        <f>'[1]Informe Plan de mejoramiento '!C$63</f>
        <v xml:space="preserve">Incumplimiento pago de los aportes patronales y del servidor público a los Sistemas de Pensiones, Salud y Riesgos Profesionales del Sistema Integrado de Seguridad Social.
</v>
      </c>
      <c r="D54" s="104" t="str">
        <f>'[1]Informe Plan de mejoramiento '!D$63</f>
        <v>La situación se origina por indebidas decisiones administrativas, debilidades en los mecanismos de control y en la gestión para realizar los trámites respectivos por parte de la entidad, para cumplir de manera oportuna con el pago de sus obligaciones.</v>
      </c>
      <c r="E54" s="104" t="str">
        <f>'[1]Informe Plan de mejoramiento '!E$63</f>
        <v xml:space="preserve">Conlleva a la generación de intereses moratorios y sanciones, los cuales, a futuro una vez la entidad haga efectivo el pago al Sistema Integrado de Seguridad Social, tanto de los aportes retenidos a los empleados como de los aportes correspondientes al empleador, se configuraría un posible detrimento patrimonial. </v>
      </c>
      <c r="F54" s="104" t="str">
        <f>'[1]Informe Plan de mejoramiento '!F$63</f>
        <v>Definir y formalizar el estándar pertinente, en relación con las afiliaciones al régimen de seguridad social y las obligaciones que de ello se deriven</v>
      </c>
      <c r="G54" s="104" t="str">
        <f>'[1]Informe Plan de mejoramiento '!G$63</f>
        <v>Cerrar las brechas que se puedan presentar en cuanto al seguimiento y la adhesión a la normatividad aplicable en material de seguridad social y obligaciones patronales</v>
      </c>
      <c r="H54" s="19" t="str">
        <f>'[1]Informe Plan de mejoramiento '!H$64</f>
        <v>Estructurar el estándar y/o documentación pertinente que regule la afiliación y pago de seguridad social, para trabajadores y contratistas, así como el reporte oportuno de novedades en esa materia</v>
      </c>
      <c r="I54" s="19" t="str">
        <f>'[1]Informe Plan de mejoramiento '!I$63</f>
        <v>Número</v>
      </c>
      <c r="J54" s="6">
        <f>'[1]Informe Plan de mejoramiento '!J$63</f>
        <v>1</v>
      </c>
      <c r="K54" s="8">
        <f>'[1]Informe Plan de mejoramiento '!K$63</f>
        <v>45664</v>
      </c>
      <c r="L54" s="8">
        <f>'[1]Informe Plan de mejoramiento '!L$63</f>
        <v>45678</v>
      </c>
      <c r="M54" s="16">
        <f t="shared" si="0"/>
        <v>2</v>
      </c>
      <c r="N54" s="6">
        <v>0</v>
      </c>
      <c r="O54" s="17">
        <f t="shared" si="1"/>
        <v>0</v>
      </c>
      <c r="P54" s="18">
        <f t="shared" si="2"/>
        <v>0</v>
      </c>
      <c r="Q54" s="18" t="e">
        <f>IF(L54&lt;=#REF!,P54,0)</f>
        <v>#REF!</v>
      </c>
      <c r="R54" s="18" t="e">
        <f>IF(#REF!&gt;=L54,M54,0)</f>
        <v>#REF!</v>
      </c>
      <c r="S54" s="106" t="s">
        <v>142</v>
      </c>
      <c r="T54" s="106"/>
      <c r="U54" s="12" t="s">
        <v>100</v>
      </c>
      <c r="V54" s="13">
        <v>45806</v>
      </c>
      <c r="W54" s="130"/>
      <c r="X54" s="23" t="s">
        <v>156</v>
      </c>
      <c r="Y54" s="128"/>
      <c r="Z54" s="4"/>
      <c r="AA54" s="4"/>
    </row>
    <row r="55" spans="1:27" ht="111" customHeight="1" x14ac:dyDescent="0.2">
      <c r="A55" s="113"/>
      <c r="B55" s="115"/>
      <c r="C55" s="105"/>
      <c r="D55" s="105"/>
      <c r="E55" s="105"/>
      <c r="F55" s="105"/>
      <c r="G55" s="105"/>
      <c r="H55" s="19" t="str">
        <f>'[1]Informe Plan de mejoramiento '!H$65</f>
        <v>Socializar e implementar el estándar construido y ajustar a medida que se identifiquen mejoras</v>
      </c>
      <c r="I55" s="19" t="str">
        <f>'[1]Informe Plan de mejoramiento '!I$64</f>
        <v>Número</v>
      </c>
      <c r="J55" s="6">
        <f>'[1]Informe Plan de mejoramiento '!J$64</f>
        <v>1</v>
      </c>
      <c r="K55" s="8">
        <f>'[1]Informe Plan de mejoramiento '!K$64</f>
        <v>45664</v>
      </c>
      <c r="L55" s="8">
        <f>'[1]Informe Plan de mejoramiento '!L$64</f>
        <v>45688</v>
      </c>
      <c r="M55" s="16">
        <f t="shared" si="0"/>
        <v>3.4285714285714284</v>
      </c>
      <c r="N55" s="12">
        <v>0</v>
      </c>
      <c r="O55" s="17">
        <f t="shared" si="1"/>
        <v>0</v>
      </c>
      <c r="P55" s="18">
        <f t="shared" si="2"/>
        <v>0</v>
      </c>
      <c r="Q55" s="18" t="e">
        <f>IF(L55&lt;=#REF!,P55,0)</f>
        <v>#REF!</v>
      </c>
      <c r="R55" s="18" t="e">
        <f>IF(#REF!&gt;=L55,M55,0)</f>
        <v>#REF!</v>
      </c>
      <c r="S55" s="106" t="s">
        <v>142</v>
      </c>
      <c r="T55" s="106"/>
      <c r="U55" s="12" t="s">
        <v>100</v>
      </c>
      <c r="V55" s="13">
        <v>45806</v>
      </c>
      <c r="W55" s="30" t="s">
        <v>157</v>
      </c>
      <c r="X55" s="24"/>
      <c r="Y55" s="24" t="s">
        <v>158</v>
      </c>
      <c r="Z55" s="4"/>
      <c r="AA55" s="4"/>
    </row>
    <row r="56" spans="1:27" ht="146.25" customHeight="1" x14ac:dyDescent="0.2">
      <c r="A56" s="113"/>
      <c r="B56" s="115"/>
      <c r="C56" s="105"/>
      <c r="D56" s="105"/>
      <c r="E56" s="105"/>
      <c r="F56" s="105"/>
      <c r="G56" s="105"/>
      <c r="H56" s="19" t="str">
        <f>'[1]Informe Plan de mejoramiento '!H$66</f>
        <v>Realizar seguimiento a la implementación, con muestreo mensual</v>
      </c>
      <c r="I56" s="19" t="str">
        <f>'[1]Informe Plan de mejoramiento '!I$65</f>
        <v>Número</v>
      </c>
      <c r="J56" s="6">
        <f>'[1]Informe Plan de mejoramiento '!J$65</f>
        <v>1</v>
      </c>
      <c r="K56" s="8">
        <f>'[1]Informe Plan de mejoramiento '!K$65</f>
        <v>45691</v>
      </c>
      <c r="L56" s="8">
        <f>'[1]Informe Plan de mejoramiento '!L$65</f>
        <v>45702</v>
      </c>
      <c r="M56" s="16">
        <f t="shared" si="0"/>
        <v>1.5714285714285714</v>
      </c>
      <c r="N56" s="12">
        <v>0</v>
      </c>
      <c r="O56" s="17">
        <f t="shared" si="1"/>
        <v>0</v>
      </c>
      <c r="P56" s="18">
        <f t="shared" si="2"/>
        <v>0</v>
      </c>
      <c r="Q56" s="18" t="e">
        <f>IF(L56&lt;=#REF!,P56,0)</f>
        <v>#REF!</v>
      </c>
      <c r="R56" s="18" t="e">
        <f>IF(#REF!&gt;=L56,M56,0)</f>
        <v>#REF!</v>
      </c>
      <c r="S56" s="106" t="s">
        <v>142</v>
      </c>
      <c r="T56" s="106"/>
      <c r="U56" s="12" t="s">
        <v>100</v>
      </c>
      <c r="V56" s="13">
        <v>45806</v>
      </c>
      <c r="W56" s="22" t="s">
        <v>159</v>
      </c>
      <c r="X56" s="23" t="s">
        <v>160</v>
      </c>
      <c r="Y56" s="24" t="s">
        <v>161</v>
      </c>
      <c r="Z56" s="4"/>
      <c r="AA56" s="4"/>
    </row>
    <row r="57" spans="1:27" ht="54.75" customHeight="1" x14ac:dyDescent="0.2">
      <c r="A57" s="113"/>
      <c r="B57" s="115"/>
      <c r="C57" s="105"/>
      <c r="D57" s="105"/>
      <c r="E57" s="105"/>
      <c r="F57" s="105"/>
      <c r="G57" s="105"/>
      <c r="H57" s="19" t="str">
        <f>'[1]Informe Plan de mejoramiento '!H$67</f>
        <v>Realizar capacitación en normatividad legal aplicable a las actividades contables y financieras</v>
      </c>
      <c r="I57" s="19" t="str">
        <f>'[1]Informe Plan de mejoramiento '!I$66</f>
        <v>Número</v>
      </c>
      <c r="J57" s="6">
        <f>'[1]Informe Plan de mejoramiento '!J$66</f>
        <v>4</v>
      </c>
      <c r="K57" s="8">
        <f>'[1]Informe Plan de mejoramiento '!K$66</f>
        <v>45691</v>
      </c>
      <c r="L57" s="8">
        <f>'[1]Informe Plan de mejoramiento '!L$66</f>
        <v>45807</v>
      </c>
      <c r="M57" s="16">
        <f t="shared" si="0"/>
        <v>16.571428571428573</v>
      </c>
      <c r="N57" s="12">
        <v>0</v>
      </c>
      <c r="O57" s="17">
        <f t="shared" si="1"/>
        <v>0</v>
      </c>
      <c r="P57" s="18">
        <f t="shared" si="2"/>
        <v>0</v>
      </c>
      <c r="Q57" s="18" t="e">
        <f>IF(L57&lt;=#REF!,P57,0)</f>
        <v>#REF!</v>
      </c>
      <c r="R57" s="18" t="e">
        <f>IF(#REF!&gt;=L57,M57,0)</f>
        <v>#REF!</v>
      </c>
      <c r="S57" s="106" t="s">
        <v>142</v>
      </c>
      <c r="T57" s="106"/>
      <c r="U57" s="12" t="s">
        <v>100</v>
      </c>
      <c r="V57" s="13">
        <v>45806</v>
      </c>
      <c r="W57" s="30" t="s">
        <v>162</v>
      </c>
      <c r="X57" s="37" t="s">
        <v>163</v>
      </c>
      <c r="Y57" s="38" t="s">
        <v>164</v>
      </c>
      <c r="Z57" s="4"/>
      <c r="AA57" s="4"/>
    </row>
    <row r="58" spans="1:27" ht="36" customHeight="1" x14ac:dyDescent="0.2">
      <c r="A58" s="112">
        <f>'[1]Informe Plan de mejoramiento '!A$67</f>
        <v>16</v>
      </c>
      <c r="B58" s="114" t="str">
        <f>'[1]Informe Plan de mejoramiento '!B$67</f>
        <v>COH_9606_2024</v>
      </c>
      <c r="C58" s="104" t="str">
        <f>'[1]Informe Plan de mejoramiento '!C$67</f>
        <v>Inconsistencias en los saldos revelados en las conciliaciones bancarias de las partidas conciliatorias del grupo Efectivo y Equivalentes al Efectivo, presentando registros sin soportes, transferencias por cuentas bancarias diferentes y por menor valor e ingresos identificados no registrados.</v>
      </c>
      <c r="D58" s="104" t="str">
        <f>'[1]Informe Plan de mejoramiento '!D$67</f>
        <v xml:space="preserve">Lo anterior, por debilidades en el seguimiento, verificación y análisis de la información, falta de depuración contable permanente y ausencia de conciliaciones entre áreas (contabilidad, tesorería), inexistencia de mecanismos de control y de procesos y procedimientos aplicados por la entidad, inobservancia del marco normativo establecido por la CGN, así como concentración de funciones y prácticas incorrectas en el registro contable y de tesorería. </v>
      </c>
      <c r="E58" s="104" t="str">
        <f>'[1]Informe Plan de mejoramiento '!E$67</f>
        <v xml:space="preserve">Estas situaciones se constituyen en un riesgo frente al manejo de recursos públicos, generando confusión e incertidumbre en los saldos revelados en el grupo Efectivo y Equivalentes al Efectivo, entre las diferentes áreas al cierre del periodo y dificultando el análisis y verificación de la información financiera de la entidad.
</v>
      </c>
      <c r="F58" s="104" t="str">
        <f>'[1]Informe Plan de mejoramiento '!F$67</f>
        <v>Definir y formalizar el estándar pertinente, en relación con la conciliación bancaria, estructurando y asignando los controles y responsabilidades</v>
      </c>
      <c r="G58" s="104" t="str">
        <f>'[1]Informe Plan de mejoramiento '!G$67</f>
        <v>Asegurar la oportunidad y precisión, en la conciliación de saldos bancarios</v>
      </c>
      <c r="H58" s="19" t="str">
        <f>'[1]Informe Plan de mejoramiento '!H$68</f>
        <v>Estructurar el estándar y/o documentación pertinente que regule la conciliación bancaria</v>
      </c>
      <c r="I58" s="19" t="str">
        <f>'[1]Informe Plan de mejoramiento '!I$67</f>
        <v>Número</v>
      </c>
      <c r="J58" s="6">
        <f>'[1]Informe Plan de mejoramiento '!J$67</f>
        <v>1</v>
      </c>
      <c r="K58" s="8">
        <f>'[1]Informe Plan de mejoramiento '!K$67</f>
        <v>45664</v>
      </c>
      <c r="L58" s="8">
        <f>'[1]Informe Plan de mejoramiento '!L$67</f>
        <v>45678</v>
      </c>
      <c r="M58" s="16">
        <f t="shared" si="0"/>
        <v>2</v>
      </c>
      <c r="N58" s="6">
        <v>0</v>
      </c>
      <c r="O58" s="17">
        <f t="shared" si="1"/>
        <v>0</v>
      </c>
      <c r="P58" s="18">
        <f t="shared" si="2"/>
        <v>0</v>
      </c>
      <c r="Q58" s="18" t="e">
        <f>IF(L58&lt;=#REF!,P58,0)</f>
        <v>#REF!</v>
      </c>
      <c r="R58" s="18" t="e">
        <f>IF(#REF!&gt;=L58,M58,0)</f>
        <v>#REF!</v>
      </c>
      <c r="S58" s="106" t="s">
        <v>142</v>
      </c>
      <c r="T58" s="106"/>
      <c r="U58" s="12" t="s">
        <v>100</v>
      </c>
      <c r="V58" s="13">
        <v>45806</v>
      </c>
      <c r="W58" s="125" t="s">
        <v>165</v>
      </c>
      <c r="X58" s="27" t="s">
        <v>166</v>
      </c>
      <c r="Y58" s="122" t="s">
        <v>167</v>
      </c>
      <c r="Z58" s="4"/>
      <c r="AA58" s="4"/>
    </row>
    <row r="59" spans="1:27" ht="36" customHeight="1" x14ac:dyDescent="0.2">
      <c r="A59" s="113"/>
      <c r="B59" s="115"/>
      <c r="C59" s="105"/>
      <c r="D59" s="105"/>
      <c r="E59" s="105"/>
      <c r="F59" s="105"/>
      <c r="G59" s="105"/>
      <c r="H59" s="19" t="str">
        <f>'[1]Informe Plan de mejoramiento '!H$69</f>
        <v>Socializar e implementar el estándar construido y ajustar a medida que se identifiquen mejoras</v>
      </c>
      <c r="I59" s="19" t="str">
        <f>'[1]Informe Plan de mejoramiento '!I$68</f>
        <v>Número</v>
      </c>
      <c r="J59" s="6">
        <f>'[1]Informe Plan de mejoramiento '!J$68</f>
        <v>1</v>
      </c>
      <c r="K59" s="8">
        <f>'[1]Informe Plan de mejoramiento '!K$68</f>
        <v>45664</v>
      </c>
      <c r="L59" s="8">
        <f>'[1]Informe Plan de mejoramiento '!L$68</f>
        <v>45688</v>
      </c>
      <c r="M59" s="16">
        <f t="shared" si="0"/>
        <v>3.4285714285714284</v>
      </c>
      <c r="N59" s="12">
        <v>0</v>
      </c>
      <c r="O59" s="17">
        <f t="shared" si="1"/>
        <v>0</v>
      </c>
      <c r="P59" s="18">
        <f t="shared" si="2"/>
        <v>0</v>
      </c>
      <c r="Q59" s="18" t="e">
        <f>IF(L59&lt;=#REF!,P59,0)</f>
        <v>#REF!</v>
      </c>
      <c r="R59" s="18" t="e">
        <f>IF(#REF!&gt;=L59,M59,0)</f>
        <v>#REF!</v>
      </c>
      <c r="S59" s="106" t="s">
        <v>142</v>
      </c>
      <c r="T59" s="106"/>
      <c r="U59" s="12" t="s">
        <v>100</v>
      </c>
      <c r="V59" s="13">
        <v>45806</v>
      </c>
      <c r="W59" s="126"/>
      <c r="X59" s="27" t="s">
        <v>168</v>
      </c>
      <c r="Y59" s="124"/>
      <c r="Z59" s="4"/>
      <c r="AA59" s="4"/>
    </row>
    <row r="60" spans="1:27" ht="36" customHeight="1" x14ac:dyDescent="0.2">
      <c r="A60" s="113"/>
      <c r="B60" s="115"/>
      <c r="C60" s="105"/>
      <c r="D60" s="105"/>
      <c r="E60" s="105"/>
      <c r="F60" s="105"/>
      <c r="G60" s="105"/>
      <c r="H60" s="19" t="str">
        <f>'[1]Informe Plan de mejoramiento '!H$70</f>
        <v>Realizar seguimiento a la implementación, con muestreo semanal</v>
      </c>
      <c r="I60" s="19" t="str">
        <f>'[1]Informe Plan de mejoramiento '!I$69</f>
        <v>Número</v>
      </c>
      <c r="J60" s="6">
        <f>'[1]Informe Plan de mejoramiento '!J$69</f>
        <v>1</v>
      </c>
      <c r="K60" s="8">
        <f>'[1]Informe Plan de mejoramiento '!K$69</f>
        <v>45691</v>
      </c>
      <c r="L60" s="8">
        <f>'[1]Informe Plan de mejoramiento '!L$69</f>
        <v>45702</v>
      </c>
      <c r="M60" s="16">
        <f t="shared" si="0"/>
        <v>1.5714285714285714</v>
      </c>
      <c r="N60" s="12">
        <v>0</v>
      </c>
      <c r="O60" s="17">
        <f t="shared" si="1"/>
        <v>0</v>
      </c>
      <c r="P60" s="18">
        <f t="shared" si="2"/>
        <v>0</v>
      </c>
      <c r="Q60" s="18" t="e">
        <f>IF(L60&lt;=#REF!,P60,0)</f>
        <v>#REF!</v>
      </c>
      <c r="R60" s="18" t="e">
        <f>IF(#REF!&gt;=L60,M60,0)</f>
        <v>#REF!</v>
      </c>
      <c r="S60" s="106" t="s">
        <v>142</v>
      </c>
      <c r="T60" s="106"/>
      <c r="U60" s="12" t="s">
        <v>100</v>
      </c>
      <c r="V60" s="13">
        <v>45806</v>
      </c>
      <c r="W60" s="22" t="s">
        <v>169</v>
      </c>
      <c r="X60" s="27" t="s">
        <v>170</v>
      </c>
      <c r="Y60" s="24" t="s">
        <v>171</v>
      </c>
      <c r="Z60" s="4"/>
      <c r="AA60" s="4"/>
    </row>
    <row r="61" spans="1:27" ht="97.5" customHeight="1" x14ac:dyDescent="0.2">
      <c r="A61" s="113"/>
      <c r="B61" s="115"/>
      <c r="C61" s="105"/>
      <c r="D61" s="105"/>
      <c r="E61" s="105"/>
      <c r="F61" s="105"/>
      <c r="G61" s="105"/>
      <c r="H61" s="19" t="str">
        <f>'[1]Informe Plan de mejoramiento '!H$71</f>
        <v>Realizar capacitación en normatividad legal aplicable a las actividades contables y financieras</v>
      </c>
      <c r="I61" s="19" t="str">
        <f>'[1]Informe Plan de mejoramiento '!I$70</f>
        <v>Número</v>
      </c>
      <c r="J61" s="6">
        <f>'[1]Informe Plan de mejoramiento '!J$70</f>
        <v>16</v>
      </c>
      <c r="K61" s="8">
        <f>'[1]Informe Plan de mejoramiento '!K$70</f>
        <v>45691</v>
      </c>
      <c r="L61" s="8">
        <f>'[1]Informe Plan de mejoramiento '!L$70</f>
        <v>45807</v>
      </c>
      <c r="M61" s="16">
        <f t="shared" si="0"/>
        <v>16.571428571428573</v>
      </c>
      <c r="N61" s="12">
        <v>0</v>
      </c>
      <c r="O61" s="17">
        <f t="shared" si="1"/>
        <v>0</v>
      </c>
      <c r="P61" s="18">
        <f t="shared" si="2"/>
        <v>0</v>
      </c>
      <c r="Q61" s="18" t="e">
        <f>IF(L61&lt;=#REF!,P61,0)</f>
        <v>#REF!</v>
      </c>
      <c r="R61" s="18" t="e">
        <f>IF(#REF!&gt;=L61,M61,0)</f>
        <v>#REF!</v>
      </c>
      <c r="S61" s="106" t="s">
        <v>142</v>
      </c>
      <c r="T61" s="106"/>
      <c r="U61" s="12" t="s">
        <v>100</v>
      </c>
      <c r="V61" s="13">
        <v>45806</v>
      </c>
      <c r="W61" s="30" t="s">
        <v>172</v>
      </c>
      <c r="X61" s="39" t="s">
        <v>173</v>
      </c>
      <c r="Y61" s="40" t="s">
        <v>164</v>
      </c>
      <c r="Z61" s="4"/>
      <c r="AA61" s="4"/>
    </row>
    <row r="62" spans="1:27" ht="54" customHeight="1" x14ac:dyDescent="0.2">
      <c r="A62" s="112">
        <f>'[1]Informe Plan de mejoramiento '!A$71</f>
        <v>17</v>
      </c>
      <c r="B62" s="114" t="str">
        <f>'[1]Informe Plan de mejoramiento '!B$71</f>
        <v>COH_9614_2024</v>
      </c>
      <c r="C62" s="104" t="str">
        <f>'[1]Informe Plan de mejoramiento '!C$71</f>
        <v>Inconsistencias en los saldos revelados en el software financiero del módulo Contable con Tesorería en el grupo Efectivo y Equivalentes al Efectivo por no realizar conciliaciones entre áreas.</v>
      </c>
      <c r="D62" s="104" t="str">
        <f>'[1]Informe Plan de mejoramiento '!D$71</f>
        <v>Esta situación se presenta por debilidades en el seguimiento, verificación y análisis de la información, ausencia de conciliaciones entre áreas (contabilidad, tesorería), inexistencia de mecanismos de control y de procesos y procedimientos aplicados por la entidad, inobservancia del marco normativo establecido por la CGN, así como concentración de funciones y prácticas incorrectas en el registro contable y de tesorería.</v>
      </c>
      <c r="E62" s="104" t="str">
        <f>'[1]Informe Plan de mejoramiento '!E$71</f>
        <v xml:space="preserve">Esta situación genera riesgo en el manejo de recursos públicos, confusión e incertidumbre los saldos revelados como disponibles entre las dos áreas al cierre del periodo, dificultando el análisis y verificación de la información financiera de la entidad.
</v>
      </c>
      <c r="F62" s="104" t="str">
        <f>'[1]Informe Plan de mejoramiento '!F$71</f>
        <v>Definir y formalizar el estándar pertinente, en relación con el manejo contable y financiero, estructurando y asignando los controles y responsabildiades</v>
      </c>
      <c r="G62" s="104" t="str">
        <f>'[1]Informe Plan de mejoramiento '!G$71</f>
        <v>Asegurar la frecuencia del seguimiento y control pertinente, asociado a las actividades de contabilización y pagos</v>
      </c>
      <c r="H62" s="19" t="str">
        <f>'[1]Informe Plan de mejoramiento '!H$72</f>
        <v>Estructurar el estándar y/o documentación pertinente que regule la contabilización y pagos</v>
      </c>
      <c r="I62" s="19" t="str">
        <f>'[1]Informe Plan de mejoramiento '!I$71</f>
        <v>Número</v>
      </c>
      <c r="J62" s="6">
        <f>'[1]Informe Plan de mejoramiento '!J$71</f>
        <v>1</v>
      </c>
      <c r="K62" s="8">
        <f>'[1]Informe Plan de mejoramiento '!K$71</f>
        <v>45664</v>
      </c>
      <c r="L62" s="8">
        <f>'[1]Informe Plan de mejoramiento '!L$71</f>
        <v>45678</v>
      </c>
      <c r="M62" s="16">
        <f t="shared" si="0"/>
        <v>2</v>
      </c>
      <c r="N62" s="6">
        <v>0</v>
      </c>
      <c r="O62" s="17">
        <f t="shared" si="1"/>
        <v>0</v>
      </c>
      <c r="P62" s="18">
        <f t="shared" si="2"/>
        <v>0</v>
      </c>
      <c r="Q62" s="18" t="e">
        <f>IF(L62&lt;=#REF!,P62,0)</f>
        <v>#REF!</v>
      </c>
      <c r="R62" s="18" t="e">
        <f>IF(#REF!&gt;=L62,M62,0)</f>
        <v>#REF!</v>
      </c>
      <c r="S62" s="106" t="s">
        <v>142</v>
      </c>
      <c r="T62" s="106"/>
      <c r="U62" s="12" t="s">
        <v>100</v>
      </c>
      <c r="V62" s="13">
        <v>45806</v>
      </c>
      <c r="W62" s="116" t="s">
        <v>174</v>
      </c>
      <c r="X62" s="119" t="s">
        <v>175</v>
      </c>
      <c r="Y62" s="122" t="s">
        <v>176</v>
      </c>
      <c r="Z62" s="4"/>
      <c r="AA62" s="4"/>
    </row>
    <row r="63" spans="1:27" ht="24" customHeight="1" x14ac:dyDescent="0.2">
      <c r="A63" s="113"/>
      <c r="B63" s="115"/>
      <c r="C63" s="105"/>
      <c r="D63" s="105"/>
      <c r="E63" s="105"/>
      <c r="F63" s="105"/>
      <c r="G63" s="105"/>
      <c r="H63" s="19" t="str">
        <f>'[1]Informe Plan de mejoramiento '!H$73</f>
        <v>Socializar e implementar el estándar construido y ajustar a medida que se identifiquen mejoras</v>
      </c>
      <c r="I63" s="19" t="str">
        <f>'[1]Informe Plan de mejoramiento '!I$72</f>
        <v>Número</v>
      </c>
      <c r="J63" s="6">
        <f>'[1]Informe Plan de mejoramiento '!J$72</f>
        <v>1</v>
      </c>
      <c r="K63" s="8">
        <f>'[1]Informe Plan de mejoramiento '!K$72</f>
        <v>45664</v>
      </c>
      <c r="L63" s="8">
        <f>'[1]Informe Plan de mejoramiento '!L$72</f>
        <v>45688</v>
      </c>
      <c r="M63" s="16">
        <f t="shared" si="0"/>
        <v>3.4285714285714284</v>
      </c>
      <c r="N63" s="12">
        <v>0</v>
      </c>
      <c r="O63" s="17">
        <f t="shared" si="1"/>
        <v>0</v>
      </c>
      <c r="P63" s="18">
        <f t="shared" si="2"/>
        <v>0</v>
      </c>
      <c r="Q63" s="18" t="e">
        <f>IF(L63&lt;=#REF!,P63,0)</f>
        <v>#REF!</v>
      </c>
      <c r="R63" s="18" t="e">
        <f>IF(#REF!&gt;=L63,M63,0)</f>
        <v>#REF!</v>
      </c>
      <c r="S63" s="106" t="s">
        <v>142</v>
      </c>
      <c r="T63" s="106"/>
      <c r="U63" s="12" t="s">
        <v>100</v>
      </c>
      <c r="V63" s="13">
        <v>45806</v>
      </c>
      <c r="W63" s="117"/>
      <c r="X63" s="120"/>
      <c r="Y63" s="123"/>
      <c r="Z63" s="4"/>
      <c r="AA63" s="4"/>
    </row>
    <row r="64" spans="1:27" ht="45.75" customHeight="1" x14ac:dyDescent="0.2">
      <c r="A64" s="113"/>
      <c r="B64" s="115"/>
      <c r="C64" s="105"/>
      <c r="D64" s="105"/>
      <c r="E64" s="105"/>
      <c r="F64" s="105"/>
      <c r="G64" s="105"/>
      <c r="H64" s="19" t="str">
        <f>'[1]Informe Plan de mejoramiento '!H$74</f>
        <v>Realizar seguimiento a la implementación, con muestreo semanal</v>
      </c>
      <c r="I64" s="19" t="str">
        <f>'[1]Informe Plan de mejoramiento '!I$73</f>
        <v>Número</v>
      </c>
      <c r="J64" s="6">
        <f>'[1]Informe Plan de mejoramiento '!J$73</f>
        <v>1</v>
      </c>
      <c r="K64" s="8">
        <f>'[1]Informe Plan de mejoramiento '!K$73</f>
        <v>45691</v>
      </c>
      <c r="L64" s="8">
        <f>'[1]Informe Plan de mejoramiento '!L$73</f>
        <v>45702</v>
      </c>
      <c r="M64" s="16">
        <f t="shared" si="0"/>
        <v>1.5714285714285714</v>
      </c>
      <c r="N64" s="12">
        <v>0</v>
      </c>
      <c r="O64" s="17">
        <f t="shared" si="1"/>
        <v>0</v>
      </c>
      <c r="P64" s="18">
        <f t="shared" si="2"/>
        <v>0</v>
      </c>
      <c r="Q64" s="18" t="e">
        <f>IF(L64&lt;=#REF!,P64,0)</f>
        <v>#REF!</v>
      </c>
      <c r="R64" s="18" t="e">
        <f>IF(#REF!&gt;=L64,M64,0)</f>
        <v>#REF!</v>
      </c>
      <c r="S64" s="106" t="s">
        <v>142</v>
      </c>
      <c r="T64" s="106"/>
      <c r="U64" s="12" t="s">
        <v>100</v>
      </c>
      <c r="V64" s="13">
        <v>45806</v>
      </c>
      <c r="W64" s="118"/>
      <c r="X64" s="121"/>
      <c r="Y64" s="124"/>
      <c r="Z64" s="4"/>
      <c r="AA64" s="4"/>
    </row>
    <row r="65" spans="1:27" ht="51.75" customHeight="1" x14ac:dyDescent="0.2">
      <c r="A65" s="113"/>
      <c r="B65" s="115"/>
      <c r="C65" s="105"/>
      <c r="D65" s="105"/>
      <c r="E65" s="105"/>
      <c r="F65" s="105"/>
      <c r="G65" s="105"/>
      <c r="H65" s="19" t="str">
        <f>'[1]Informe Plan de mejoramiento '!H$75</f>
        <v>Levantar la información de los productos bancarios y verificar las condiciones actuales</v>
      </c>
      <c r="I65" s="19" t="str">
        <f>'[1]Informe Plan de mejoramiento '!I$74</f>
        <v>Número</v>
      </c>
      <c r="J65" s="6">
        <f>'[1]Informe Plan de mejoramiento '!J$74</f>
        <v>16</v>
      </c>
      <c r="K65" s="8">
        <f>'[1]Informe Plan de mejoramiento '!K$74</f>
        <v>45691</v>
      </c>
      <c r="L65" s="8">
        <f>'[1]Informe Plan de mejoramiento '!L$74</f>
        <v>45807</v>
      </c>
      <c r="M65" s="16">
        <f t="shared" si="0"/>
        <v>16.571428571428573</v>
      </c>
      <c r="N65" s="12">
        <v>0</v>
      </c>
      <c r="O65" s="17">
        <f t="shared" si="1"/>
        <v>0</v>
      </c>
      <c r="P65" s="18">
        <f t="shared" si="2"/>
        <v>0</v>
      </c>
      <c r="Q65" s="18" t="e">
        <f>IF(L65&lt;=#REF!,P65,0)</f>
        <v>#REF!</v>
      </c>
      <c r="R65" s="18" t="e">
        <f>IF(#REF!&gt;=L65,M65,0)</f>
        <v>#REF!</v>
      </c>
      <c r="S65" s="106" t="s">
        <v>142</v>
      </c>
      <c r="T65" s="106"/>
      <c r="U65" s="12" t="s">
        <v>100</v>
      </c>
      <c r="V65" s="13">
        <v>45806</v>
      </c>
      <c r="W65" s="30" t="s">
        <v>177</v>
      </c>
      <c r="X65" s="27" t="s">
        <v>175</v>
      </c>
      <c r="Y65" s="24" t="s">
        <v>178</v>
      </c>
      <c r="Z65" s="4"/>
      <c r="AA65" s="4"/>
    </row>
    <row r="66" spans="1:27" ht="112.5" customHeight="1" x14ac:dyDescent="0.2">
      <c r="A66" s="112">
        <f>'[1]Informe Plan de mejoramiento '!A$75</f>
        <v>18</v>
      </c>
      <c r="B66" s="114" t="str">
        <f>'[1]Informe Plan de mejoramiento '!B$75</f>
        <v>COH_9618_2024</v>
      </c>
      <c r="C66" s="104" t="str">
        <f>'[1]Informe Plan de mejoramiento '!C$75</f>
        <v>Cobro de gastos bancarios en cuentas que deben estar marcadas como exentas, y registros contables y pagos dobles y por mayor valor, con beneficio de auditoria en cuantía de $2.227.340.</v>
      </c>
      <c r="D66" s="104" t="str">
        <f>'[1]Informe Plan de mejoramiento '!D$75</f>
        <v>Estas situaciones se presentan por debilidades en la revisión y conciliación de la información contable y de tesorería, inexistencia de controles, desconocimiento de la norma y concentración de funciones, así como no realizar las gestiones necesarias para el reintegro de los recursos y prácticas incorrectas de registro contable y de pagos.</v>
      </c>
      <c r="E66" s="104" t="str">
        <f>'[1]Informe Plan de mejoramiento '!E$75</f>
        <v>Lo expuesto, genera una gestión fiscal antieconómica e ineficiente en el proceso financiero de la entidad e incertidumbre en los saldos disponibles al cierre de la vigencia al realizar pagos por mayor valor, dobles y cobro de gastos financieros, ocasionando detrimento patrimonial por la suma de $12.094.339.</v>
      </c>
      <c r="F66" s="104" t="str">
        <f>'[1]Informe Plan de mejoramiento '!F$75</f>
        <v>Definir los productos bancarios que deben tener exoneración y monitorear medidas financieras que puedan gestionarse y favorecer a la entidad</v>
      </c>
      <c r="G66" s="104" t="str">
        <f>'[1]Informe Plan de mejoramiento '!G$75</f>
        <v>Garantizar que las los gastos bancarios estén acordes con la naturaleza de la organización y la normatividad legal aplicable</v>
      </c>
      <c r="H66" s="19" t="str">
        <f>'[1]Informe Plan de mejoramiento '!H$76</f>
        <v>Realizar las gestiones pertinentes, de acuerdo con el producto</v>
      </c>
      <c r="I66" s="19" t="str">
        <f>'[1]Informe Plan de mejoramiento '!I$75</f>
        <v>Número</v>
      </c>
      <c r="J66" s="6">
        <f>'[1]Informe Plan de mejoramiento '!J$75</f>
        <v>1</v>
      </c>
      <c r="K66" s="8">
        <f>'[1]Informe Plan de mejoramiento '!K$75</f>
        <v>45659</v>
      </c>
      <c r="L66" s="8">
        <f>'[1]Informe Plan de mejoramiento '!L$75</f>
        <v>45666</v>
      </c>
      <c r="M66" s="16">
        <f t="shared" si="0"/>
        <v>1</v>
      </c>
      <c r="N66" s="6">
        <v>0</v>
      </c>
      <c r="O66" s="17">
        <f t="shared" si="1"/>
        <v>0</v>
      </c>
      <c r="P66" s="18">
        <f t="shared" si="2"/>
        <v>0</v>
      </c>
      <c r="Q66" s="18" t="e">
        <f>IF(L66&lt;=#REF!,P66,0)</f>
        <v>#REF!</v>
      </c>
      <c r="R66" s="18" t="e">
        <f>IF(#REF!&gt;=L66,M66,0)</f>
        <v>#REF!</v>
      </c>
      <c r="S66" s="106" t="s">
        <v>142</v>
      </c>
      <c r="T66" s="106"/>
      <c r="U66" s="12" t="s">
        <v>100</v>
      </c>
      <c r="V66" s="13">
        <v>45806</v>
      </c>
      <c r="W66" s="22" t="s">
        <v>179</v>
      </c>
      <c r="X66" s="23" t="s">
        <v>180</v>
      </c>
      <c r="Y66" s="24" t="s">
        <v>181</v>
      </c>
      <c r="Z66" s="4"/>
      <c r="AA66" s="4"/>
    </row>
    <row r="67" spans="1:27" ht="24" customHeight="1" x14ac:dyDescent="0.2">
      <c r="A67" s="113"/>
      <c r="B67" s="115"/>
      <c r="C67" s="105"/>
      <c r="D67" s="105"/>
      <c r="E67" s="105"/>
      <c r="F67" s="105"/>
      <c r="G67" s="105"/>
      <c r="H67" s="19" t="str">
        <f>'[1]Informe Plan de mejoramiento '!H$77</f>
        <v>Verificar en la conciliación mensual, la aplicación de los gastos bancarios pertinentes</v>
      </c>
      <c r="I67" s="19" t="str">
        <f>'[1]Informe Plan de mejoramiento '!I$76</f>
        <v>Número</v>
      </c>
      <c r="J67" s="6">
        <f>'[1]Informe Plan de mejoramiento '!J$76</f>
        <v>1</v>
      </c>
      <c r="K67" s="8">
        <f>'[1]Informe Plan de mejoramiento '!K$76</f>
        <v>45670</v>
      </c>
      <c r="L67" s="8">
        <f>'[1]Informe Plan de mejoramiento '!L$76</f>
        <v>45688</v>
      </c>
      <c r="M67" s="16">
        <f t="shared" si="0"/>
        <v>2.5714285714285716</v>
      </c>
      <c r="N67" s="12">
        <v>0</v>
      </c>
      <c r="O67" s="17">
        <f t="shared" si="1"/>
        <v>0</v>
      </c>
      <c r="P67" s="18">
        <f t="shared" si="2"/>
        <v>0</v>
      </c>
      <c r="Q67" s="18" t="e">
        <f>IF(L67&lt;=#REF!,P67,0)</f>
        <v>#REF!</v>
      </c>
      <c r="R67" s="18" t="e">
        <f>IF(#REF!&gt;=L67,M67,0)</f>
        <v>#REF!</v>
      </c>
      <c r="S67" s="106" t="s">
        <v>142</v>
      </c>
      <c r="T67" s="106"/>
      <c r="U67" s="12" t="s">
        <v>100</v>
      </c>
      <c r="V67" s="13">
        <v>45806</v>
      </c>
      <c r="W67" s="30" t="s">
        <v>182</v>
      </c>
      <c r="X67" s="23" t="s">
        <v>183</v>
      </c>
      <c r="Y67" s="31" t="s">
        <v>184</v>
      </c>
      <c r="Z67" s="4"/>
      <c r="AA67" s="4"/>
    </row>
    <row r="68" spans="1:27" ht="63" customHeight="1" x14ac:dyDescent="0.2">
      <c r="A68" s="113"/>
      <c r="B68" s="115"/>
      <c r="C68" s="105"/>
      <c r="D68" s="105"/>
      <c r="E68" s="105"/>
      <c r="F68" s="105"/>
      <c r="G68" s="105"/>
      <c r="H68" s="19" t="str">
        <f>'[1]Informe Plan de mejoramiento '!H$78</f>
        <v>Realizar ejercicio de identificación de grupos y subgrupos de interés pertinentes</v>
      </c>
      <c r="I68" s="19" t="str">
        <f>'[1]Informe Plan de mejoramiento '!I$77</f>
        <v>Número</v>
      </c>
      <c r="J68" s="6">
        <f>'[1]Informe Plan de mejoramiento '!J$77</f>
        <v>6</v>
      </c>
      <c r="K68" s="8">
        <f>'[1]Informe Plan de mejoramiento '!K$77</f>
        <v>45691</v>
      </c>
      <c r="L68" s="8">
        <f>'[1]Informe Plan de mejoramiento '!L$77</f>
        <v>45835</v>
      </c>
      <c r="M68" s="16">
        <f t="shared" si="0"/>
        <v>20.571428571428573</v>
      </c>
      <c r="N68" s="12">
        <v>0</v>
      </c>
      <c r="O68" s="17">
        <f t="shared" si="1"/>
        <v>0</v>
      </c>
      <c r="P68" s="18">
        <f t="shared" si="2"/>
        <v>0</v>
      </c>
      <c r="Q68" s="18" t="e">
        <f>IF(L68&lt;=#REF!,P68,0)</f>
        <v>#REF!</v>
      </c>
      <c r="R68" s="18" t="e">
        <f>IF(#REF!&gt;=L68,M68,0)</f>
        <v>#REF!</v>
      </c>
      <c r="S68" s="106" t="s">
        <v>142</v>
      </c>
      <c r="T68" s="106"/>
      <c r="U68" s="12" t="s">
        <v>100</v>
      </c>
      <c r="V68" s="13">
        <v>45806</v>
      </c>
      <c r="W68" s="22" t="s">
        <v>185</v>
      </c>
      <c r="X68" s="27" t="s">
        <v>186</v>
      </c>
      <c r="Y68" s="31" t="s">
        <v>187</v>
      </c>
      <c r="Z68" s="4"/>
      <c r="AA68" s="4"/>
    </row>
    <row r="69" spans="1:27" ht="24" customHeight="1" x14ac:dyDescent="0.2">
      <c r="A69" s="112">
        <f>'[1]Informe Plan de mejoramiento '!A$78</f>
        <v>19</v>
      </c>
      <c r="B69" s="112" t="str">
        <f>'[1]Informe Plan de mejoramiento '!B$78</f>
        <v>COH_8980_2024</v>
      </c>
      <c r="C69" s="104" t="str">
        <f>'[1]Informe Plan de mejoramiento '!C$78</f>
        <v>La RAP Eje Cafetero, no ha dado cumplimiento a la normativa existente en materia de transparencia, control social y participación ciudadana.</v>
      </c>
      <c r="D69" s="104" t="str">
        <f>'[1]Informe Plan de mejoramiento '!D$78</f>
        <v>Deficiencias de control interno y falta de herramientas para garantizar el control social a través del ejercicio de la participación ciudadana.</v>
      </c>
      <c r="E69" s="104" t="str">
        <f>'[1]Informe Plan de mejoramiento '!E$78</f>
        <v xml:space="preserve">Lo anterior, no permite que la comunidad de una manera eficiente ejerza control sobre los recursos públicos ejecutados por la entidad. </v>
      </c>
      <c r="F69" s="104" t="str">
        <f>'[1]Informe Plan de mejoramiento '!F$78</f>
        <v>Estructurar y comunicar mecanismos de participación de los grupos y subgrupos de interés</v>
      </c>
      <c r="G69" s="104" t="str">
        <f>'[1]Informe Plan de mejoramiento '!G$78</f>
        <v>Asegurar la información y comunicación, mediante canales pertinentes, con los grupos y subgrupos de interés de la organización</v>
      </c>
      <c r="H69" s="7" t="str">
        <f>'[1]Informe Plan de mejoramiento '!H$79</f>
        <v>Identificar los requisitos aplicables, así como las necesidaes y expectativas de los grupos y subgrupos pertinentes priorizados</v>
      </c>
      <c r="I69" s="7" t="str">
        <f>'[1]Informe Plan de mejoramiento '!I$78</f>
        <v>Número</v>
      </c>
      <c r="J69" s="6">
        <f>'[1]Informe Plan de mejoramiento '!J$78</f>
        <v>1</v>
      </c>
      <c r="K69" s="8">
        <f>'[1]Informe Plan de mejoramiento '!K$78</f>
        <v>45659</v>
      </c>
      <c r="L69" s="8">
        <f>'[1]Informe Plan de mejoramiento '!L$78</f>
        <v>45673</v>
      </c>
      <c r="M69" s="9">
        <f t="shared" si="0"/>
        <v>2</v>
      </c>
      <c r="N69" s="6">
        <v>0</v>
      </c>
      <c r="O69" s="10">
        <f t="shared" si="1"/>
        <v>0</v>
      </c>
      <c r="P69" s="11">
        <f t="shared" si="2"/>
        <v>0</v>
      </c>
      <c r="Q69" s="11" t="e">
        <f>IF(L69&lt;=#REF!,P69,0)</f>
        <v>#REF!</v>
      </c>
      <c r="R69" s="11" t="e">
        <f>IF(#REF!&gt;=L69,M69,0)</f>
        <v>#REF!</v>
      </c>
      <c r="S69" s="106" t="s">
        <v>142</v>
      </c>
      <c r="T69" s="106"/>
      <c r="U69" s="12" t="s">
        <v>100</v>
      </c>
      <c r="V69" s="13">
        <v>45806</v>
      </c>
      <c r="W69" s="30"/>
      <c r="X69" s="15"/>
      <c r="Y69" s="15"/>
      <c r="Z69" s="4"/>
      <c r="AA69" s="4"/>
    </row>
    <row r="70" spans="1:27" ht="63.75" customHeight="1" x14ac:dyDescent="0.2">
      <c r="A70" s="113"/>
      <c r="B70" s="113"/>
      <c r="C70" s="105"/>
      <c r="D70" s="105"/>
      <c r="E70" s="105"/>
      <c r="F70" s="105"/>
      <c r="G70" s="105"/>
      <c r="H70" s="7" t="str">
        <f>'[1]Informe Plan de mejoramiento '!H$80</f>
        <v>Consolidar la información y realizar análisis para definir estrategias y mecanismos de partipación y comunicación</v>
      </c>
      <c r="I70" s="7" t="str">
        <f>'[1]Informe Plan de mejoramiento '!I$79</f>
        <v>Número</v>
      </c>
      <c r="J70" s="6">
        <f>'[1]Informe Plan de mejoramiento '!J$79</f>
        <v>1</v>
      </c>
      <c r="K70" s="8">
        <f>'[1]Informe Plan de mejoramiento '!K$79</f>
        <v>45677</v>
      </c>
      <c r="L70" s="8">
        <f>'[1]Informe Plan de mejoramiento '!L$79</f>
        <v>45688</v>
      </c>
      <c r="M70" s="9">
        <f t="shared" si="0"/>
        <v>1.5714285714285714</v>
      </c>
      <c r="N70" s="12">
        <v>1</v>
      </c>
      <c r="O70" s="10">
        <f t="shared" si="1"/>
        <v>1</v>
      </c>
      <c r="P70" s="11">
        <f t="shared" si="2"/>
        <v>1.5714285714285714</v>
      </c>
      <c r="Q70" s="11" t="e">
        <f>IF(L70&lt;=#REF!,P70,0)</f>
        <v>#REF!</v>
      </c>
      <c r="R70" s="11" t="e">
        <f>IF(#REF!&gt;=L70,M70,0)</f>
        <v>#REF!</v>
      </c>
      <c r="S70" s="104" t="s">
        <v>188</v>
      </c>
      <c r="T70" s="107"/>
      <c r="U70" s="12" t="s">
        <v>189</v>
      </c>
      <c r="V70" s="13">
        <v>45806</v>
      </c>
      <c r="W70" s="22"/>
      <c r="X70" s="15"/>
      <c r="Y70" s="15"/>
      <c r="Z70" s="4"/>
      <c r="AA70" s="4"/>
    </row>
    <row r="71" spans="1:27" ht="152.25" customHeight="1" x14ac:dyDescent="0.2">
      <c r="A71" s="113"/>
      <c r="B71" s="113"/>
      <c r="C71" s="105"/>
      <c r="D71" s="105"/>
      <c r="E71" s="105"/>
      <c r="F71" s="105"/>
      <c r="G71" s="105"/>
      <c r="H71" s="7" t="str">
        <f>'[1]Informe Plan de mejoramiento '!H$81</f>
        <v>Implementar mecanismos de participación y comunicación y realizar seguimiento</v>
      </c>
      <c r="I71" s="7" t="str">
        <f>'[1]Informe Plan de mejoramiento '!I$80</f>
        <v>Número</v>
      </c>
      <c r="J71" s="6">
        <f>'[1]Informe Plan de mejoramiento '!J$80</f>
        <v>1</v>
      </c>
      <c r="K71" s="8">
        <f>'[1]Informe Plan de mejoramiento '!K$80</f>
        <v>45691</v>
      </c>
      <c r="L71" s="8">
        <f>'[1]Informe Plan de mejoramiento '!L$80</f>
        <v>45702</v>
      </c>
      <c r="M71" s="9">
        <f t="shared" si="0"/>
        <v>1.5714285714285714</v>
      </c>
      <c r="N71" s="12">
        <v>0</v>
      </c>
      <c r="O71" s="10">
        <f t="shared" si="1"/>
        <v>0</v>
      </c>
      <c r="P71" s="11">
        <f t="shared" si="2"/>
        <v>0</v>
      </c>
      <c r="Q71" s="11" t="e">
        <f>IF(L71&lt;=#REF!,P71,0)</f>
        <v>#REF!</v>
      </c>
      <c r="R71" s="11" t="e">
        <f>IF(#REF!&gt;=L71,M71,0)</f>
        <v>#REF!</v>
      </c>
      <c r="S71" s="104" t="s">
        <v>190</v>
      </c>
      <c r="T71" s="107"/>
      <c r="U71" s="6" t="s">
        <v>191</v>
      </c>
      <c r="V71" s="13">
        <v>45806</v>
      </c>
      <c r="W71" s="30"/>
      <c r="X71" s="15"/>
      <c r="Y71" s="15"/>
      <c r="Z71" s="4"/>
      <c r="AA71" s="4"/>
    </row>
    <row r="72" spans="1:27" ht="13.5" customHeight="1" thickBot="1" x14ac:dyDescent="0.25">
      <c r="A72" s="108" t="s">
        <v>192</v>
      </c>
      <c r="B72" s="109"/>
      <c r="C72" s="109"/>
      <c r="D72" s="109"/>
      <c r="E72" s="109"/>
      <c r="F72" s="109"/>
      <c r="G72" s="109"/>
      <c r="H72" s="109"/>
      <c r="I72" s="109"/>
      <c r="J72" s="109"/>
      <c r="K72" s="109"/>
      <c r="L72" s="109"/>
      <c r="M72" s="109"/>
      <c r="N72" s="109"/>
      <c r="O72" s="110"/>
      <c r="P72" s="41">
        <f>SUM(P2:P71)</f>
        <v>353.76666666666677</v>
      </c>
      <c r="Q72" s="41" t="e">
        <f>SUM(Q2:Q71)</f>
        <v>#REF!</v>
      </c>
      <c r="R72" s="42" t="e">
        <f>SUM(R2:R71)</f>
        <v>#REF!</v>
      </c>
      <c r="S72" s="43"/>
      <c r="T72" s="44"/>
      <c r="U72" s="4"/>
      <c r="V72" s="4"/>
      <c r="W72" s="45"/>
      <c r="X72" s="15"/>
      <c r="Y72" s="15"/>
      <c r="Z72" s="4"/>
      <c r="AA72" s="4"/>
    </row>
    <row r="73" spans="1:27" ht="12" customHeight="1" x14ac:dyDescent="0.2">
      <c r="A73" s="111" t="s">
        <v>193</v>
      </c>
      <c r="B73" s="100"/>
      <c r="C73" s="100"/>
      <c r="D73" s="100"/>
      <c r="E73" s="100"/>
      <c r="F73" s="100"/>
      <c r="G73" s="100"/>
      <c r="H73" s="100"/>
      <c r="I73" s="100"/>
      <c r="J73" s="100"/>
      <c r="K73" s="100"/>
      <c r="L73" s="100"/>
      <c r="M73" s="100"/>
      <c r="N73" s="100"/>
      <c r="O73" s="46"/>
      <c r="P73" s="46"/>
      <c r="Q73" s="46"/>
      <c r="R73" s="46"/>
      <c r="S73" s="47"/>
      <c r="T73" s="48"/>
      <c r="U73" s="4"/>
      <c r="V73" s="4"/>
      <c r="W73" s="45"/>
      <c r="X73" s="15"/>
      <c r="Y73" s="15"/>
      <c r="Z73" s="4"/>
      <c r="AA73" s="4"/>
    </row>
    <row r="74" spans="1:27" ht="12" customHeight="1" x14ac:dyDescent="0.2">
      <c r="A74" s="49"/>
      <c r="B74" s="4"/>
      <c r="C74" s="4"/>
      <c r="D74" s="4"/>
      <c r="E74" s="4"/>
      <c r="F74" s="4"/>
      <c r="G74" s="4"/>
      <c r="H74" s="4"/>
      <c r="I74" s="4"/>
      <c r="J74" s="50"/>
      <c r="K74" s="51"/>
      <c r="L74" s="51"/>
      <c r="M74" s="52"/>
      <c r="N74" s="52"/>
      <c r="O74" s="52"/>
      <c r="P74" s="52"/>
      <c r="Q74" s="52"/>
      <c r="R74" s="52"/>
      <c r="S74" s="4"/>
      <c r="T74" s="53"/>
      <c r="U74" s="4"/>
      <c r="V74" s="4"/>
      <c r="W74" s="45"/>
      <c r="X74" s="15"/>
      <c r="Y74" s="15"/>
      <c r="Z74" s="4"/>
      <c r="AA74" s="4"/>
    </row>
    <row r="75" spans="1:27" ht="12.75" customHeight="1" x14ac:dyDescent="0.2">
      <c r="A75" s="54"/>
      <c r="B75" s="4"/>
      <c r="C75" s="4"/>
      <c r="D75" s="4"/>
      <c r="E75" s="4"/>
      <c r="F75" s="4"/>
      <c r="G75" s="4"/>
      <c r="H75" s="4"/>
      <c r="I75" s="4"/>
      <c r="J75" s="55" t="s">
        <v>194</v>
      </c>
      <c r="K75" s="4"/>
      <c r="L75" s="4"/>
      <c r="M75" s="52"/>
      <c r="N75" s="52"/>
      <c r="O75" s="52"/>
      <c r="P75" s="52"/>
      <c r="Q75" s="52"/>
      <c r="R75" s="52"/>
      <c r="S75" s="4"/>
      <c r="T75" s="53"/>
      <c r="U75" s="4"/>
      <c r="V75" s="4"/>
      <c r="W75" s="45"/>
      <c r="X75" s="15"/>
      <c r="Y75" s="15"/>
      <c r="Z75" s="4"/>
      <c r="AA75" s="4"/>
    </row>
    <row r="76" spans="1:27" ht="12" customHeight="1" x14ac:dyDescent="0.2">
      <c r="A76" s="49"/>
      <c r="B76" s="4"/>
      <c r="C76" s="4"/>
      <c r="D76" s="4"/>
      <c r="E76" s="4"/>
      <c r="F76" s="4"/>
      <c r="G76" s="4"/>
      <c r="H76" s="4"/>
      <c r="I76" s="4"/>
      <c r="J76" s="56" t="s">
        <v>195</v>
      </c>
      <c r="K76" s="4"/>
      <c r="L76" s="4"/>
      <c r="M76" s="52"/>
      <c r="N76" s="52"/>
      <c r="O76" s="52"/>
      <c r="P76" s="52"/>
      <c r="Q76" s="52"/>
      <c r="R76" s="52"/>
      <c r="S76" s="4"/>
      <c r="T76" s="53"/>
      <c r="U76" s="4"/>
      <c r="V76" s="4"/>
      <c r="W76" s="45"/>
      <c r="X76" s="15"/>
      <c r="Y76" s="15"/>
      <c r="Z76" s="4"/>
      <c r="AA76" s="4"/>
    </row>
    <row r="77" spans="1:27" ht="12" customHeight="1" x14ac:dyDescent="0.2">
      <c r="A77" s="49"/>
      <c r="B77" s="4"/>
      <c r="C77" s="4"/>
      <c r="D77" s="4"/>
      <c r="E77" s="4"/>
      <c r="F77" s="4"/>
      <c r="G77" s="4"/>
      <c r="H77" s="4"/>
      <c r="I77" s="4"/>
      <c r="J77" s="56" t="s">
        <v>196</v>
      </c>
      <c r="K77" s="4"/>
      <c r="L77" s="4"/>
      <c r="M77" s="52"/>
      <c r="N77" s="52"/>
      <c r="O77" s="52"/>
      <c r="P77" s="52"/>
      <c r="Q77" s="52"/>
      <c r="R77" s="52"/>
      <c r="S77" s="4"/>
      <c r="T77" s="53"/>
      <c r="U77" s="4"/>
      <c r="V77" s="4"/>
      <c r="W77" s="45"/>
      <c r="X77" s="15"/>
      <c r="Y77" s="15"/>
      <c r="Z77" s="4"/>
      <c r="AA77" s="4"/>
    </row>
    <row r="78" spans="1:27" ht="12" customHeight="1" x14ac:dyDescent="0.2">
      <c r="A78" s="49"/>
      <c r="B78" s="4"/>
      <c r="C78" s="4"/>
      <c r="D78" s="4"/>
      <c r="E78" s="4"/>
      <c r="F78" s="4"/>
      <c r="G78" s="4"/>
      <c r="H78" s="4"/>
      <c r="I78" s="4"/>
      <c r="J78" s="56"/>
      <c r="K78" s="4"/>
      <c r="L78" s="4"/>
      <c r="M78" s="52"/>
      <c r="N78" s="52"/>
      <c r="O78" s="52"/>
      <c r="P78" s="52"/>
      <c r="Q78" s="52"/>
      <c r="R78" s="52"/>
      <c r="S78" s="4"/>
      <c r="T78" s="53"/>
      <c r="U78" s="4"/>
      <c r="V78" s="4"/>
      <c r="W78" s="45"/>
      <c r="X78" s="15"/>
      <c r="Y78" s="15"/>
      <c r="Z78" s="4"/>
      <c r="AA78" s="4"/>
    </row>
    <row r="79" spans="1:27" ht="12.75" customHeight="1" thickBot="1" x14ac:dyDescent="0.25">
      <c r="A79" s="57"/>
      <c r="B79" s="58"/>
      <c r="C79" s="58"/>
      <c r="D79" s="58"/>
      <c r="E79" s="58"/>
      <c r="F79" s="58"/>
      <c r="G79" s="58"/>
      <c r="H79" s="58"/>
      <c r="I79" s="58"/>
      <c r="J79" s="59"/>
      <c r="K79" s="58"/>
      <c r="L79" s="58"/>
      <c r="M79" s="60"/>
      <c r="N79" s="60"/>
      <c r="O79" s="60"/>
      <c r="P79" s="60"/>
      <c r="Q79" s="60"/>
      <c r="R79" s="60"/>
      <c r="S79" s="58"/>
      <c r="T79" s="61"/>
      <c r="U79" s="4"/>
      <c r="V79" s="4"/>
      <c r="W79" s="45"/>
      <c r="X79" s="15"/>
      <c r="Y79" s="15"/>
      <c r="Z79" s="4"/>
      <c r="AA79" s="4"/>
    </row>
    <row r="80" spans="1:27" ht="13.5" customHeight="1" thickBot="1" x14ac:dyDescent="0.25">
      <c r="A80" s="97" t="s">
        <v>197</v>
      </c>
      <c r="B80" s="86"/>
      <c r="C80" s="86"/>
      <c r="D80" s="86"/>
      <c r="E80" s="84"/>
      <c r="F80" s="4"/>
      <c r="G80" s="97" t="s">
        <v>198</v>
      </c>
      <c r="H80" s="86"/>
      <c r="I80" s="86"/>
      <c r="J80" s="86"/>
      <c r="K80" s="86"/>
      <c r="L80" s="86"/>
      <c r="M80" s="86"/>
      <c r="N80" s="86"/>
      <c r="O80" s="86"/>
      <c r="P80" s="86"/>
      <c r="Q80" s="86"/>
      <c r="R80" s="86"/>
      <c r="S80" s="86"/>
      <c r="T80" s="84"/>
      <c r="U80" s="4"/>
      <c r="V80" s="4"/>
      <c r="W80" s="45"/>
      <c r="X80" s="15"/>
      <c r="Y80" s="15"/>
      <c r="Z80" s="4"/>
      <c r="AA80" s="4"/>
    </row>
    <row r="81" spans="1:27" ht="13.5" customHeight="1" thickBot="1" x14ac:dyDescent="0.25">
      <c r="A81" s="98"/>
      <c r="B81" s="82"/>
      <c r="C81" s="82"/>
      <c r="D81" s="82"/>
      <c r="E81" s="82"/>
      <c r="F81" s="4"/>
      <c r="G81" s="99" t="s">
        <v>199</v>
      </c>
      <c r="H81" s="100"/>
      <c r="I81" s="100"/>
      <c r="J81" s="100"/>
      <c r="K81" s="100"/>
      <c r="L81" s="100"/>
      <c r="M81" s="100"/>
      <c r="N81" s="100"/>
      <c r="O81" s="100"/>
      <c r="P81" s="100"/>
      <c r="Q81" s="100"/>
      <c r="R81" s="100"/>
      <c r="S81" s="100"/>
      <c r="T81" s="101"/>
      <c r="U81" s="4"/>
      <c r="V81" s="4"/>
      <c r="W81" s="45"/>
      <c r="X81" s="15"/>
      <c r="Y81" s="15"/>
      <c r="Z81" s="4"/>
      <c r="AA81" s="4"/>
    </row>
    <row r="82" spans="1:27" ht="16.899999999999999" customHeight="1" thickBot="1" x14ac:dyDescent="0.25">
      <c r="A82" s="83"/>
      <c r="B82" s="84"/>
      <c r="C82" s="85" t="s">
        <v>200</v>
      </c>
      <c r="D82" s="86"/>
      <c r="E82" s="84"/>
      <c r="F82" s="4"/>
      <c r="G82" s="92" t="s">
        <v>201</v>
      </c>
      <c r="H82" s="93"/>
      <c r="I82" s="93"/>
      <c r="J82" s="93"/>
      <c r="K82" s="93"/>
      <c r="L82" s="93"/>
      <c r="M82" s="93"/>
      <c r="N82" s="93"/>
      <c r="O82" s="93"/>
      <c r="P82" s="93"/>
      <c r="Q82" s="102"/>
      <c r="R82" s="95" t="s">
        <v>202</v>
      </c>
      <c r="S82" s="103"/>
      <c r="T82" s="62" t="e">
        <f>+R72</f>
        <v>#REF!</v>
      </c>
      <c r="U82" s="4"/>
      <c r="V82" s="4"/>
      <c r="W82" s="45"/>
      <c r="X82" s="15"/>
      <c r="Y82" s="15"/>
      <c r="Z82" s="4"/>
      <c r="AA82" s="4"/>
    </row>
    <row r="83" spans="1:27" ht="16.899999999999999" customHeight="1" thickBot="1" x14ac:dyDescent="0.25">
      <c r="A83" s="83"/>
      <c r="B83" s="84"/>
      <c r="C83" s="85" t="s">
        <v>203</v>
      </c>
      <c r="D83" s="86"/>
      <c r="E83" s="84"/>
      <c r="F83" s="4"/>
      <c r="G83" s="87" t="s">
        <v>204</v>
      </c>
      <c r="H83" s="88"/>
      <c r="I83" s="88"/>
      <c r="J83" s="88"/>
      <c r="K83" s="88"/>
      <c r="L83" s="88"/>
      <c r="M83" s="88"/>
      <c r="N83" s="88"/>
      <c r="O83" s="88"/>
      <c r="P83" s="88"/>
      <c r="Q83" s="89"/>
      <c r="R83" s="90" t="s">
        <v>205</v>
      </c>
      <c r="S83" s="91"/>
      <c r="T83" s="63">
        <f>SUM(M2:M71)</f>
        <v>737.142857142857</v>
      </c>
      <c r="U83" s="4"/>
      <c r="V83" s="4"/>
      <c r="W83" s="45"/>
      <c r="X83" s="15"/>
      <c r="Y83" s="15"/>
      <c r="Z83" s="4"/>
      <c r="AA83" s="4"/>
    </row>
    <row r="84" spans="1:27" ht="16.899999999999999" customHeight="1" thickBot="1" x14ac:dyDescent="0.25">
      <c r="A84" s="83"/>
      <c r="B84" s="84"/>
      <c r="C84" s="85" t="s">
        <v>206</v>
      </c>
      <c r="D84" s="86"/>
      <c r="E84" s="84"/>
      <c r="F84" s="4"/>
      <c r="G84" s="92" t="s">
        <v>207</v>
      </c>
      <c r="H84" s="93"/>
      <c r="I84" s="93"/>
      <c r="J84" s="93"/>
      <c r="K84" s="93"/>
      <c r="L84" s="93"/>
      <c r="M84" s="93"/>
      <c r="N84" s="93"/>
      <c r="O84" s="93"/>
      <c r="P84" s="93"/>
      <c r="Q84" s="94"/>
      <c r="R84" s="95" t="s">
        <v>208</v>
      </c>
      <c r="S84" s="96"/>
      <c r="T84" s="64" t="e">
        <f>IF(Q72=0,0,+Q72/T82)</f>
        <v>#REF!</v>
      </c>
      <c r="U84" s="4"/>
      <c r="V84" s="4"/>
      <c r="W84" s="45"/>
      <c r="X84" s="15"/>
      <c r="Y84" s="15"/>
      <c r="Z84" s="4"/>
      <c r="AA84" s="4"/>
    </row>
    <row r="85" spans="1:27" ht="15.6" customHeight="1" thickBot="1" x14ac:dyDescent="0.25">
      <c r="A85" s="4"/>
      <c r="B85" s="4"/>
      <c r="C85" s="4"/>
      <c r="D85" s="4"/>
      <c r="E85" s="4"/>
      <c r="F85" s="4"/>
      <c r="G85" s="76" t="s">
        <v>209</v>
      </c>
      <c r="H85" s="77"/>
      <c r="I85" s="77"/>
      <c r="J85" s="77"/>
      <c r="K85" s="77"/>
      <c r="L85" s="77"/>
      <c r="M85" s="77"/>
      <c r="N85" s="77"/>
      <c r="O85" s="77"/>
      <c r="P85" s="77"/>
      <c r="Q85" s="78"/>
      <c r="R85" s="79" t="s">
        <v>210</v>
      </c>
      <c r="S85" s="80"/>
      <c r="T85" s="65">
        <f>IF(P72=0,0,+P72/T83)</f>
        <v>0.47991602067183486</v>
      </c>
      <c r="U85" s="4"/>
      <c r="V85" s="4"/>
      <c r="W85" s="45"/>
      <c r="X85" s="15"/>
      <c r="Y85" s="15"/>
      <c r="Z85" s="4"/>
      <c r="AA85" s="4"/>
    </row>
    <row r="86" spans="1:27" ht="12" customHeight="1" x14ac:dyDescent="0.2">
      <c r="A86" s="66"/>
      <c r="B86" s="66"/>
      <c r="C86" s="66"/>
      <c r="D86" s="66"/>
      <c r="E86" s="66"/>
      <c r="F86" s="66"/>
      <c r="G86" s="66"/>
      <c r="H86" s="66"/>
      <c r="I86" s="66"/>
      <c r="J86" s="67"/>
      <c r="K86" s="66"/>
      <c r="L86" s="66"/>
      <c r="M86" s="68"/>
      <c r="N86" s="68"/>
      <c r="O86" s="68"/>
      <c r="P86" s="68"/>
      <c r="Q86" s="68"/>
      <c r="R86" s="68"/>
      <c r="S86" s="66"/>
      <c r="T86" s="66"/>
    </row>
    <row r="87" spans="1:27" ht="12" customHeight="1" x14ac:dyDescent="0.2">
      <c r="A87" s="81"/>
      <c r="B87" s="82"/>
      <c r="C87" s="82"/>
      <c r="D87" s="82"/>
      <c r="E87" s="82"/>
      <c r="F87" s="82"/>
      <c r="G87" s="82"/>
      <c r="H87" s="82"/>
      <c r="I87" s="82"/>
      <c r="J87" s="82"/>
      <c r="K87" s="82"/>
      <c r="L87" s="82"/>
      <c r="M87" s="82"/>
      <c r="N87" s="82"/>
      <c r="O87" s="82"/>
      <c r="P87" s="82"/>
      <c r="Q87" s="82"/>
      <c r="R87" s="82"/>
      <c r="S87" s="82"/>
      <c r="T87" s="82"/>
    </row>
    <row r="88" spans="1:27" ht="12" customHeight="1" x14ac:dyDescent="0.2">
      <c r="A88" s="71"/>
      <c r="B88" s="71"/>
      <c r="C88" s="71"/>
      <c r="D88" s="71"/>
      <c r="E88" s="71"/>
      <c r="F88" s="71"/>
      <c r="G88" s="71"/>
      <c r="H88" s="71"/>
      <c r="I88" s="71"/>
      <c r="J88" s="72"/>
      <c r="K88" s="71"/>
      <c r="L88" s="71"/>
      <c r="M88" s="72"/>
      <c r="N88" s="72"/>
      <c r="O88" s="72"/>
      <c r="P88" s="72"/>
      <c r="Q88" s="72"/>
      <c r="R88" s="72"/>
      <c r="S88" s="71"/>
      <c r="T88" s="71"/>
    </row>
    <row r="89" spans="1:27" ht="12.75" customHeight="1" x14ac:dyDescent="0.2">
      <c r="R89" s="75"/>
    </row>
    <row r="90" spans="1:27" ht="12" customHeight="1" x14ac:dyDescent="0.2"/>
    <row r="91" spans="1:27" ht="12" customHeight="1" x14ac:dyDescent="0.2"/>
    <row r="92" spans="1:27" ht="12" customHeight="1" x14ac:dyDescent="0.2"/>
    <row r="93" spans="1:27" ht="12" customHeight="1" x14ac:dyDescent="0.2"/>
    <row r="94" spans="1:27" ht="12" customHeight="1" x14ac:dyDescent="0.2"/>
    <row r="95" spans="1:27" ht="12" customHeight="1" x14ac:dyDescent="0.2"/>
    <row r="96" spans="1:27"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row r="525" ht="12" customHeight="1" x14ac:dyDescent="0.2"/>
    <row r="526" ht="12" customHeight="1" x14ac:dyDescent="0.2"/>
    <row r="527" ht="12" customHeight="1" x14ac:dyDescent="0.2"/>
    <row r="528" ht="12" customHeight="1" x14ac:dyDescent="0.2"/>
    <row r="529" ht="12" customHeight="1" x14ac:dyDescent="0.2"/>
    <row r="530" ht="12" customHeight="1" x14ac:dyDescent="0.2"/>
    <row r="531" ht="12" customHeight="1" x14ac:dyDescent="0.2"/>
    <row r="532" ht="12" customHeight="1" x14ac:dyDescent="0.2"/>
    <row r="533" ht="12" customHeight="1" x14ac:dyDescent="0.2"/>
    <row r="534" ht="12" customHeight="1" x14ac:dyDescent="0.2"/>
    <row r="535" ht="12" customHeight="1" x14ac:dyDescent="0.2"/>
    <row r="536" ht="12" customHeight="1" x14ac:dyDescent="0.2"/>
    <row r="537" ht="12" customHeight="1" x14ac:dyDescent="0.2"/>
    <row r="538" ht="12" customHeight="1" x14ac:dyDescent="0.2"/>
    <row r="539" ht="12" customHeight="1" x14ac:dyDescent="0.2"/>
    <row r="540" ht="12" customHeight="1" x14ac:dyDescent="0.2"/>
    <row r="541" ht="12" customHeight="1" x14ac:dyDescent="0.2"/>
    <row r="542" ht="12" customHeight="1" x14ac:dyDescent="0.2"/>
    <row r="543" ht="12" customHeight="1" x14ac:dyDescent="0.2"/>
    <row r="544" ht="12" customHeight="1" x14ac:dyDescent="0.2"/>
    <row r="545" ht="12" customHeight="1" x14ac:dyDescent="0.2"/>
    <row r="546" ht="12" customHeight="1" x14ac:dyDescent="0.2"/>
    <row r="547" ht="12" customHeight="1" x14ac:dyDescent="0.2"/>
    <row r="548" ht="12" customHeight="1" x14ac:dyDescent="0.2"/>
    <row r="549" ht="12" customHeight="1" x14ac:dyDescent="0.2"/>
    <row r="550" ht="12" customHeight="1" x14ac:dyDescent="0.2"/>
    <row r="551" ht="12" customHeight="1" x14ac:dyDescent="0.2"/>
    <row r="552" ht="12" customHeight="1" x14ac:dyDescent="0.2"/>
    <row r="553" ht="12" customHeight="1" x14ac:dyDescent="0.2"/>
    <row r="554" ht="12" customHeight="1" x14ac:dyDescent="0.2"/>
    <row r="555" ht="12" customHeight="1" x14ac:dyDescent="0.2"/>
    <row r="556" ht="12" customHeight="1" x14ac:dyDescent="0.2"/>
    <row r="557" ht="12" customHeight="1" x14ac:dyDescent="0.2"/>
    <row r="558" ht="12" customHeight="1" x14ac:dyDescent="0.2"/>
    <row r="559" ht="12" customHeight="1" x14ac:dyDescent="0.2"/>
    <row r="560" ht="12" customHeight="1" x14ac:dyDescent="0.2"/>
    <row r="561" ht="12" customHeight="1" x14ac:dyDescent="0.2"/>
    <row r="562" ht="12" customHeight="1" x14ac:dyDescent="0.2"/>
    <row r="563" ht="12" customHeight="1" x14ac:dyDescent="0.2"/>
    <row r="564" ht="12" customHeight="1" x14ac:dyDescent="0.2"/>
    <row r="565" ht="12" customHeight="1" x14ac:dyDescent="0.2"/>
    <row r="566" ht="12" customHeight="1" x14ac:dyDescent="0.2"/>
    <row r="567" ht="12" customHeight="1" x14ac:dyDescent="0.2"/>
    <row r="568" ht="12" customHeight="1" x14ac:dyDescent="0.2"/>
    <row r="569" ht="12" customHeight="1" x14ac:dyDescent="0.2"/>
    <row r="570" ht="12" customHeight="1" x14ac:dyDescent="0.2"/>
    <row r="571" ht="12" customHeight="1" x14ac:dyDescent="0.2"/>
    <row r="572" ht="12" customHeight="1" x14ac:dyDescent="0.2"/>
    <row r="573" ht="12" customHeight="1" x14ac:dyDescent="0.2"/>
    <row r="574" ht="12" customHeight="1" x14ac:dyDescent="0.2"/>
    <row r="575" ht="12" customHeight="1" x14ac:dyDescent="0.2"/>
    <row r="576" ht="12" customHeight="1" x14ac:dyDescent="0.2"/>
    <row r="577" ht="12" customHeight="1" x14ac:dyDescent="0.2"/>
    <row r="578" ht="12" customHeight="1" x14ac:dyDescent="0.2"/>
    <row r="579" ht="12" customHeight="1" x14ac:dyDescent="0.2"/>
    <row r="580" ht="12" customHeight="1" x14ac:dyDescent="0.2"/>
    <row r="581" ht="12" customHeight="1" x14ac:dyDescent="0.2"/>
    <row r="582" ht="12" customHeight="1" x14ac:dyDescent="0.2"/>
    <row r="583" ht="12" customHeight="1" x14ac:dyDescent="0.2"/>
    <row r="584" ht="12" customHeight="1" x14ac:dyDescent="0.2"/>
    <row r="585" ht="12" customHeight="1" x14ac:dyDescent="0.2"/>
    <row r="586" ht="12" customHeight="1" x14ac:dyDescent="0.2"/>
    <row r="587" ht="12" customHeight="1" x14ac:dyDescent="0.2"/>
    <row r="588" ht="12" customHeight="1" x14ac:dyDescent="0.2"/>
    <row r="589" ht="12" customHeight="1" x14ac:dyDescent="0.2"/>
    <row r="590" ht="12" customHeight="1" x14ac:dyDescent="0.2"/>
    <row r="591" ht="12" customHeight="1" x14ac:dyDescent="0.2"/>
    <row r="592" ht="12" customHeight="1" x14ac:dyDescent="0.2"/>
    <row r="593" ht="12" customHeight="1" x14ac:dyDescent="0.2"/>
    <row r="594" ht="12" customHeight="1" x14ac:dyDescent="0.2"/>
    <row r="595" ht="12" customHeight="1" x14ac:dyDescent="0.2"/>
    <row r="596" ht="12" customHeight="1" x14ac:dyDescent="0.2"/>
    <row r="597" ht="12" customHeight="1" x14ac:dyDescent="0.2"/>
    <row r="598" ht="12" customHeight="1" x14ac:dyDescent="0.2"/>
    <row r="599" ht="12" customHeight="1" x14ac:dyDescent="0.2"/>
    <row r="600" ht="12" customHeight="1" x14ac:dyDescent="0.2"/>
    <row r="601" ht="12" customHeight="1" x14ac:dyDescent="0.2"/>
    <row r="602" ht="12" customHeight="1" x14ac:dyDescent="0.2"/>
    <row r="603" ht="12" customHeight="1" x14ac:dyDescent="0.2"/>
    <row r="604" ht="12" customHeight="1" x14ac:dyDescent="0.2"/>
    <row r="605" ht="12" customHeight="1" x14ac:dyDescent="0.2"/>
    <row r="606" ht="12" customHeight="1" x14ac:dyDescent="0.2"/>
    <row r="607" ht="12" customHeight="1" x14ac:dyDescent="0.2"/>
    <row r="608" ht="12" customHeight="1" x14ac:dyDescent="0.2"/>
    <row r="609" ht="12" customHeight="1" x14ac:dyDescent="0.2"/>
    <row r="610" ht="12" customHeight="1" x14ac:dyDescent="0.2"/>
    <row r="611" ht="12" customHeight="1" x14ac:dyDescent="0.2"/>
    <row r="612" ht="12" customHeight="1" x14ac:dyDescent="0.2"/>
    <row r="613" ht="12" customHeight="1" x14ac:dyDescent="0.2"/>
    <row r="614" ht="12" customHeight="1" x14ac:dyDescent="0.2"/>
    <row r="615" ht="12" customHeight="1" x14ac:dyDescent="0.2"/>
    <row r="616" ht="12" customHeight="1" x14ac:dyDescent="0.2"/>
    <row r="617" ht="12" customHeight="1" x14ac:dyDescent="0.2"/>
    <row r="618" ht="12" customHeight="1" x14ac:dyDescent="0.2"/>
    <row r="619" ht="12" customHeight="1" x14ac:dyDescent="0.2"/>
    <row r="620" ht="12" customHeight="1" x14ac:dyDescent="0.2"/>
    <row r="621" ht="12" customHeight="1" x14ac:dyDescent="0.2"/>
    <row r="622" ht="12" customHeight="1" x14ac:dyDescent="0.2"/>
    <row r="623" ht="12" customHeight="1" x14ac:dyDescent="0.2"/>
    <row r="624" ht="12" customHeight="1" x14ac:dyDescent="0.2"/>
    <row r="625" ht="12" customHeight="1" x14ac:dyDescent="0.2"/>
    <row r="626" ht="12" customHeight="1" x14ac:dyDescent="0.2"/>
    <row r="627" ht="12" customHeight="1" x14ac:dyDescent="0.2"/>
    <row r="628" ht="12" customHeight="1" x14ac:dyDescent="0.2"/>
    <row r="629" ht="12" customHeight="1" x14ac:dyDescent="0.2"/>
    <row r="630" ht="12" customHeight="1" x14ac:dyDescent="0.2"/>
    <row r="631" ht="12" customHeight="1" x14ac:dyDescent="0.2"/>
    <row r="632" ht="12" customHeight="1" x14ac:dyDescent="0.2"/>
    <row r="633" ht="12" customHeight="1" x14ac:dyDescent="0.2"/>
    <row r="634" ht="12" customHeight="1" x14ac:dyDescent="0.2"/>
    <row r="635" ht="12" customHeight="1" x14ac:dyDescent="0.2"/>
    <row r="636" ht="12" customHeight="1" x14ac:dyDescent="0.2"/>
    <row r="637" ht="12" customHeight="1" x14ac:dyDescent="0.2"/>
    <row r="638" ht="12" customHeight="1" x14ac:dyDescent="0.2"/>
    <row r="639" ht="12" customHeight="1" x14ac:dyDescent="0.2"/>
    <row r="640" ht="12" customHeight="1" x14ac:dyDescent="0.2"/>
    <row r="641" ht="12" customHeight="1" x14ac:dyDescent="0.2"/>
    <row r="642" ht="12" customHeight="1" x14ac:dyDescent="0.2"/>
    <row r="643" ht="12" customHeight="1" x14ac:dyDescent="0.2"/>
    <row r="644" ht="12" customHeight="1" x14ac:dyDescent="0.2"/>
    <row r="645" ht="12" customHeight="1" x14ac:dyDescent="0.2"/>
    <row r="646" ht="12" customHeight="1" x14ac:dyDescent="0.2"/>
    <row r="647" ht="12" customHeight="1" x14ac:dyDescent="0.2"/>
    <row r="648" ht="12" customHeight="1" x14ac:dyDescent="0.2"/>
    <row r="649" ht="12" customHeight="1" x14ac:dyDescent="0.2"/>
    <row r="650" ht="12" customHeight="1" x14ac:dyDescent="0.2"/>
    <row r="651" ht="12" customHeight="1" x14ac:dyDescent="0.2"/>
    <row r="652" ht="12" customHeight="1" x14ac:dyDescent="0.2"/>
    <row r="653" ht="12" customHeight="1" x14ac:dyDescent="0.2"/>
    <row r="654" ht="12" customHeight="1" x14ac:dyDescent="0.2"/>
    <row r="655" ht="12" customHeight="1" x14ac:dyDescent="0.2"/>
    <row r="656" ht="12" customHeight="1" x14ac:dyDescent="0.2"/>
    <row r="657" ht="12" customHeight="1" x14ac:dyDescent="0.2"/>
    <row r="658" ht="12" customHeight="1" x14ac:dyDescent="0.2"/>
    <row r="659" ht="12" customHeight="1" x14ac:dyDescent="0.2"/>
    <row r="660" ht="12" customHeight="1" x14ac:dyDescent="0.2"/>
    <row r="661" ht="12" customHeight="1" x14ac:dyDescent="0.2"/>
    <row r="662" ht="12" customHeight="1" x14ac:dyDescent="0.2"/>
    <row r="663" ht="12" customHeight="1" x14ac:dyDescent="0.2"/>
    <row r="664" ht="12" customHeight="1" x14ac:dyDescent="0.2"/>
    <row r="665" ht="12" customHeight="1" x14ac:dyDescent="0.2"/>
    <row r="666" ht="12" customHeight="1" x14ac:dyDescent="0.2"/>
    <row r="667" ht="12" customHeight="1" x14ac:dyDescent="0.2"/>
    <row r="668" ht="12" customHeight="1" x14ac:dyDescent="0.2"/>
    <row r="669" ht="12" customHeight="1" x14ac:dyDescent="0.2"/>
    <row r="670" ht="12" customHeight="1" x14ac:dyDescent="0.2"/>
    <row r="671" ht="12" customHeight="1" x14ac:dyDescent="0.2"/>
    <row r="672" ht="12" customHeight="1" x14ac:dyDescent="0.2"/>
    <row r="673" ht="12" customHeight="1" x14ac:dyDescent="0.2"/>
    <row r="674" ht="12" customHeight="1" x14ac:dyDescent="0.2"/>
    <row r="675" ht="12" customHeight="1" x14ac:dyDescent="0.2"/>
    <row r="676" ht="12" customHeight="1" x14ac:dyDescent="0.2"/>
    <row r="677" ht="12" customHeight="1" x14ac:dyDescent="0.2"/>
    <row r="678" ht="12" customHeight="1" x14ac:dyDescent="0.2"/>
    <row r="679" ht="12" customHeight="1" x14ac:dyDescent="0.2"/>
    <row r="680" ht="12" customHeight="1" x14ac:dyDescent="0.2"/>
    <row r="681" ht="12" customHeight="1" x14ac:dyDescent="0.2"/>
    <row r="682" ht="12" customHeight="1" x14ac:dyDescent="0.2"/>
    <row r="683" ht="12" customHeight="1" x14ac:dyDescent="0.2"/>
    <row r="684" ht="12" customHeight="1" x14ac:dyDescent="0.2"/>
    <row r="685" ht="12" customHeight="1" x14ac:dyDescent="0.2"/>
    <row r="686" ht="12" customHeight="1" x14ac:dyDescent="0.2"/>
    <row r="687" ht="12" customHeight="1" x14ac:dyDescent="0.2"/>
    <row r="688" ht="12" customHeight="1" x14ac:dyDescent="0.2"/>
    <row r="689" ht="12" customHeight="1" x14ac:dyDescent="0.2"/>
    <row r="690" ht="12" customHeight="1" x14ac:dyDescent="0.2"/>
    <row r="691" ht="12" customHeight="1" x14ac:dyDescent="0.2"/>
    <row r="692" ht="12" customHeight="1" x14ac:dyDescent="0.2"/>
    <row r="693" ht="12" customHeight="1" x14ac:dyDescent="0.2"/>
    <row r="694" ht="12" customHeight="1" x14ac:dyDescent="0.2"/>
    <row r="695" ht="12" customHeight="1" x14ac:dyDescent="0.2"/>
    <row r="696" ht="12" customHeight="1" x14ac:dyDescent="0.2"/>
    <row r="697" ht="12" customHeight="1" x14ac:dyDescent="0.2"/>
    <row r="698" ht="12" customHeight="1" x14ac:dyDescent="0.2"/>
    <row r="699" ht="12" customHeight="1" x14ac:dyDescent="0.2"/>
    <row r="700" ht="12" customHeight="1" x14ac:dyDescent="0.2"/>
    <row r="701" ht="12" customHeight="1" x14ac:dyDescent="0.2"/>
    <row r="702" ht="12" customHeight="1" x14ac:dyDescent="0.2"/>
    <row r="703" ht="12" customHeight="1" x14ac:dyDescent="0.2"/>
    <row r="704" ht="12" customHeight="1" x14ac:dyDescent="0.2"/>
    <row r="705" ht="12" customHeight="1" x14ac:dyDescent="0.2"/>
    <row r="706" ht="12" customHeight="1" x14ac:dyDescent="0.2"/>
    <row r="707" ht="12" customHeight="1" x14ac:dyDescent="0.2"/>
    <row r="708" ht="12" customHeight="1" x14ac:dyDescent="0.2"/>
    <row r="709" ht="12" customHeight="1" x14ac:dyDescent="0.2"/>
    <row r="710" ht="12" customHeight="1" x14ac:dyDescent="0.2"/>
    <row r="711" ht="12" customHeight="1" x14ac:dyDescent="0.2"/>
    <row r="712" ht="12" customHeight="1" x14ac:dyDescent="0.2"/>
    <row r="713" ht="12" customHeight="1" x14ac:dyDescent="0.2"/>
    <row r="714" ht="12" customHeight="1" x14ac:dyDescent="0.2"/>
    <row r="715" ht="12" customHeight="1" x14ac:dyDescent="0.2"/>
    <row r="716" ht="12" customHeight="1" x14ac:dyDescent="0.2"/>
    <row r="717" ht="12" customHeight="1" x14ac:dyDescent="0.2"/>
    <row r="718" ht="12" customHeight="1" x14ac:dyDescent="0.2"/>
    <row r="719" ht="12" customHeight="1" x14ac:dyDescent="0.2"/>
    <row r="720" ht="12" customHeight="1" x14ac:dyDescent="0.2"/>
    <row r="721" ht="12" customHeight="1" x14ac:dyDescent="0.2"/>
    <row r="722" ht="12" customHeight="1" x14ac:dyDescent="0.2"/>
    <row r="723" ht="12" customHeight="1" x14ac:dyDescent="0.2"/>
    <row r="724" ht="12" customHeight="1" x14ac:dyDescent="0.2"/>
    <row r="725" ht="12" customHeight="1" x14ac:dyDescent="0.2"/>
    <row r="726" ht="12" customHeight="1" x14ac:dyDescent="0.2"/>
    <row r="727" ht="12" customHeight="1" x14ac:dyDescent="0.2"/>
    <row r="728" ht="12" customHeight="1" x14ac:dyDescent="0.2"/>
    <row r="729" ht="12" customHeight="1" x14ac:dyDescent="0.2"/>
    <row r="730" ht="12" customHeight="1" x14ac:dyDescent="0.2"/>
    <row r="731" ht="12" customHeight="1" x14ac:dyDescent="0.2"/>
    <row r="732" ht="12" customHeight="1" x14ac:dyDescent="0.2"/>
    <row r="733" ht="12" customHeight="1" x14ac:dyDescent="0.2"/>
    <row r="734" ht="12" customHeight="1" x14ac:dyDescent="0.2"/>
    <row r="735" ht="12" customHeight="1" x14ac:dyDescent="0.2"/>
    <row r="736" ht="12" customHeight="1" x14ac:dyDescent="0.2"/>
    <row r="737" ht="12" customHeight="1" x14ac:dyDescent="0.2"/>
    <row r="738" ht="12" customHeight="1" x14ac:dyDescent="0.2"/>
    <row r="739" ht="12" customHeight="1" x14ac:dyDescent="0.2"/>
    <row r="740" ht="12" customHeight="1" x14ac:dyDescent="0.2"/>
    <row r="741" ht="12" customHeight="1" x14ac:dyDescent="0.2"/>
    <row r="742" ht="12" customHeight="1" x14ac:dyDescent="0.2"/>
    <row r="743" ht="12" customHeight="1" x14ac:dyDescent="0.2"/>
    <row r="744" ht="12" customHeight="1" x14ac:dyDescent="0.2"/>
    <row r="745" ht="12" customHeight="1" x14ac:dyDescent="0.2"/>
    <row r="746" ht="12" customHeight="1" x14ac:dyDescent="0.2"/>
    <row r="747" ht="12" customHeight="1" x14ac:dyDescent="0.2"/>
    <row r="748" ht="12" customHeight="1" x14ac:dyDescent="0.2"/>
    <row r="749" ht="12" customHeight="1" x14ac:dyDescent="0.2"/>
    <row r="750" ht="12" customHeight="1" x14ac:dyDescent="0.2"/>
    <row r="751" ht="12" customHeight="1" x14ac:dyDescent="0.2"/>
    <row r="752" ht="12" customHeight="1" x14ac:dyDescent="0.2"/>
    <row r="753" ht="12" customHeight="1" x14ac:dyDescent="0.2"/>
    <row r="754" ht="12" customHeight="1" x14ac:dyDescent="0.2"/>
    <row r="755" ht="12" customHeight="1" x14ac:dyDescent="0.2"/>
    <row r="756" ht="12" customHeight="1" x14ac:dyDescent="0.2"/>
    <row r="757" ht="12" customHeight="1" x14ac:dyDescent="0.2"/>
    <row r="758" ht="12" customHeight="1" x14ac:dyDescent="0.2"/>
    <row r="759" ht="12" customHeight="1" x14ac:dyDescent="0.2"/>
    <row r="760" ht="12" customHeight="1" x14ac:dyDescent="0.2"/>
    <row r="761" ht="12" customHeight="1" x14ac:dyDescent="0.2"/>
    <row r="762" ht="12" customHeight="1" x14ac:dyDescent="0.2"/>
    <row r="763" ht="12" customHeight="1" x14ac:dyDescent="0.2"/>
    <row r="764" ht="12" customHeight="1" x14ac:dyDescent="0.2"/>
    <row r="765" ht="12" customHeight="1" x14ac:dyDescent="0.2"/>
    <row r="766" ht="12" customHeight="1" x14ac:dyDescent="0.2"/>
    <row r="767" ht="12" customHeight="1" x14ac:dyDescent="0.2"/>
    <row r="768" ht="12" customHeight="1" x14ac:dyDescent="0.2"/>
    <row r="769" ht="12" customHeight="1" x14ac:dyDescent="0.2"/>
    <row r="770" ht="12" customHeight="1" x14ac:dyDescent="0.2"/>
    <row r="771" ht="12" customHeight="1" x14ac:dyDescent="0.2"/>
    <row r="772" ht="12" customHeight="1" x14ac:dyDescent="0.2"/>
    <row r="773" ht="12" customHeight="1" x14ac:dyDescent="0.2"/>
    <row r="774" ht="12" customHeight="1" x14ac:dyDescent="0.2"/>
    <row r="775" ht="12" customHeight="1" x14ac:dyDescent="0.2"/>
    <row r="776" ht="12" customHeight="1" x14ac:dyDescent="0.2"/>
    <row r="777" ht="12" customHeight="1" x14ac:dyDescent="0.2"/>
    <row r="778" ht="12" customHeight="1" x14ac:dyDescent="0.2"/>
    <row r="779" ht="12" customHeight="1" x14ac:dyDescent="0.2"/>
    <row r="780" ht="12" customHeight="1" x14ac:dyDescent="0.2"/>
    <row r="781" ht="12" customHeight="1" x14ac:dyDescent="0.2"/>
    <row r="782" ht="12" customHeight="1" x14ac:dyDescent="0.2"/>
    <row r="783" ht="12" customHeight="1" x14ac:dyDescent="0.2"/>
    <row r="784" ht="12" customHeight="1" x14ac:dyDescent="0.2"/>
    <row r="785" ht="12" customHeight="1" x14ac:dyDescent="0.2"/>
    <row r="786" ht="12" customHeight="1" x14ac:dyDescent="0.2"/>
    <row r="787" ht="12" customHeight="1" x14ac:dyDescent="0.2"/>
    <row r="788" ht="12" customHeight="1" x14ac:dyDescent="0.2"/>
    <row r="789" ht="12" customHeight="1" x14ac:dyDescent="0.2"/>
    <row r="790" ht="12" customHeight="1" x14ac:dyDescent="0.2"/>
    <row r="791" ht="12" customHeight="1" x14ac:dyDescent="0.2"/>
    <row r="792" ht="12" customHeight="1" x14ac:dyDescent="0.2"/>
    <row r="793" ht="12" customHeight="1" x14ac:dyDescent="0.2"/>
    <row r="794" ht="12" customHeight="1" x14ac:dyDescent="0.2"/>
    <row r="795" ht="12" customHeight="1" x14ac:dyDescent="0.2"/>
    <row r="796" ht="12" customHeight="1" x14ac:dyDescent="0.2"/>
    <row r="797" ht="12" customHeight="1" x14ac:dyDescent="0.2"/>
    <row r="798" ht="12" customHeight="1" x14ac:dyDescent="0.2"/>
    <row r="799" ht="12" customHeight="1" x14ac:dyDescent="0.2"/>
    <row r="800" ht="12" customHeight="1" x14ac:dyDescent="0.2"/>
    <row r="801" ht="12" customHeight="1" x14ac:dyDescent="0.2"/>
    <row r="802" ht="12" customHeight="1" x14ac:dyDescent="0.2"/>
    <row r="803" ht="12" customHeight="1" x14ac:dyDescent="0.2"/>
    <row r="804" ht="12" customHeight="1" x14ac:dyDescent="0.2"/>
    <row r="805" ht="12" customHeight="1" x14ac:dyDescent="0.2"/>
    <row r="806" ht="12" customHeight="1" x14ac:dyDescent="0.2"/>
    <row r="807" ht="12" customHeight="1" x14ac:dyDescent="0.2"/>
    <row r="808" ht="12" customHeight="1" x14ac:dyDescent="0.2"/>
    <row r="809" ht="12" customHeight="1" x14ac:dyDescent="0.2"/>
    <row r="810" ht="12" customHeight="1" x14ac:dyDescent="0.2"/>
    <row r="811" ht="12" customHeight="1" x14ac:dyDescent="0.2"/>
    <row r="812" ht="12" customHeight="1" x14ac:dyDescent="0.2"/>
    <row r="813" ht="12" customHeight="1" x14ac:dyDescent="0.2"/>
    <row r="814" ht="12" customHeight="1" x14ac:dyDescent="0.2"/>
    <row r="815" ht="12" customHeight="1" x14ac:dyDescent="0.2"/>
    <row r="816" ht="12" customHeight="1" x14ac:dyDescent="0.2"/>
    <row r="817" ht="12" customHeight="1" x14ac:dyDescent="0.2"/>
    <row r="818" ht="12" customHeight="1" x14ac:dyDescent="0.2"/>
    <row r="819" ht="12" customHeight="1" x14ac:dyDescent="0.2"/>
    <row r="820" ht="12" customHeight="1" x14ac:dyDescent="0.2"/>
    <row r="821" ht="12" customHeight="1" x14ac:dyDescent="0.2"/>
    <row r="822" ht="12" customHeight="1" x14ac:dyDescent="0.2"/>
    <row r="823" ht="12" customHeight="1" x14ac:dyDescent="0.2"/>
    <row r="824" ht="12" customHeight="1" x14ac:dyDescent="0.2"/>
    <row r="825" ht="12" customHeight="1" x14ac:dyDescent="0.2"/>
    <row r="826" ht="12" customHeight="1" x14ac:dyDescent="0.2"/>
    <row r="827" ht="12" customHeight="1" x14ac:dyDescent="0.2"/>
    <row r="828" ht="12" customHeight="1" x14ac:dyDescent="0.2"/>
    <row r="829" ht="12" customHeight="1" x14ac:dyDescent="0.2"/>
    <row r="830" ht="12" customHeight="1" x14ac:dyDescent="0.2"/>
    <row r="831" ht="12" customHeight="1" x14ac:dyDescent="0.2"/>
    <row r="832" ht="12" customHeight="1" x14ac:dyDescent="0.2"/>
    <row r="833" ht="12" customHeight="1" x14ac:dyDescent="0.2"/>
    <row r="834" ht="12" customHeight="1" x14ac:dyDescent="0.2"/>
    <row r="835" ht="12" customHeight="1" x14ac:dyDescent="0.2"/>
    <row r="836" ht="12" customHeight="1" x14ac:dyDescent="0.2"/>
    <row r="837" ht="12" customHeight="1" x14ac:dyDescent="0.2"/>
    <row r="838" ht="12" customHeight="1" x14ac:dyDescent="0.2"/>
    <row r="839" ht="12" customHeight="1" x14ac:dyDescent="0.2"/>
    <row r="840" ht="12" customHeight="1" x14ac:dyDescent="0.2"/>
    <row r="841" ht="12" customHeight="1" x14ac:dyDescent="0.2"/>
    <row r="842" ht="12" customHeight="1" x14ac:dyDescent="0.2"/>
    <row r="843" ht="12" customHeight="1" x14ac:dyDescent="0.2"/>
    <row r="844" ht="12" customHeight="1" x14ac:dyDescent="0.2"/>
    <row r="845" ht="12" customHeight="1" x14ac:dyDescent="0.2"/>
    <row r="846" ht="12" customHeight="1" x14ac:dyDescent="0.2"/>
    <row r="847" ht="12" customHeight="1" x14ac:dyDescent="0.2"/>
    <row r="848" ht="12" customHeight="1" x14ac:dyDescent="0.2"/>
    <row r="849" ht="12" customHeight="1" x14ac:dyDescent="0.2"/>
    <row r="850" ht="12" customHeight="1" x14ac:dyDescent="0.2"/>
    <row r="851" ht="12" customHeight="1" x14ac:dyDescent="0.2"/>
    <row r="852" ht="12" customHeight="1" x14ac:dyDescent="0.2"/>
    <row r="853" ht="12" customHeight="1" x14ac:dyDescent="0.2"/>
    <row r="854" ht="12" customHeight="1" x14ac:dyDescent="0.2"/>
    <row r="855" ht="12" customHeight="1" x14ac:dyDescent="0.2"/>
    <row r="856" ht="12" customHeight="1" x14ac:dyDescent="0.2"/>
    <row r="857" ht="12" customHeight="1" x14ac:dyDescent="0.2"/>
    <row r="858" ht="12" customHeight="1" x14ac:dyDescent="0.2"/>
    <row r="859" ht="12" customHeight="1" x14ac:dyDescent="0.2"/>
    <row r="860" ht="12" customHeight="1" x14ac:dyDescent="0.2"/>
    <row r="861" ht="12" customHeight="1" x14ac:dyDescent="0.2"/>
    <row r="862" ht="12" customHeight="1" x14ac:dyDescent="0.2"/>
    <row r="863" ht="12" customHeight="1" x14ac:dyDescent="0.2"/>
    <row r="864" ht="12" customHeight="1" x14ac:dyDescent="0.2"/>
    <row r="865" ht="12" customHeight="1" x14ac:dyDescent="0.2"/>
    <row r="866" ht="12" customHeight="1" x14ac:dyDescent="0.2"/>
    <row r="867" ht="12" customHeight="1" x14ac:dyDescent="0.2"/>
    <row r="868" ht="12" customHeight="1" x14ac:dyDescent="0.2"/>
    <row r="869" ht="12" customHeight="1" x14ac:dyDescent="0.2"/>
    <row r="870" ht="12" customHeight="1" x14ac:dyDescent="0.2"/>
    <row r="871" ht="12" customHeight="1" x14ac:dyDescent="0.2"/>
    <row r="872" ht="12" customHeight="1" x14ac:dyDescent="0.2"/>
    <row r="873" ht="12" customHeight="1" x14ac:dyDescent="0.2"/>
    <row r="874" ht="12" customHeight="1" x14ac:dyDescent="0.2"/>
    <row r="875" ht="12" customHeight="1" x14ac:dyDescent="0.2"/>
    <row r="876" ht="12" customHeight="1" x14ac:dyDescent="0.2"/>
    <row r="877" ht="12" customHeight="1" x14ac:dyDescent="0.2"/>
    <row r="878" ht="12" customHeight="1" x14ac:dyDescent="0.2"/>
    <row r="879" ht="12" customHeight="1" x14ac:dyDescent="0.2"/>
    <row r="880" ht="12" customHeight="1" x14ac:dyDescent="0.2"/>
    <row r="881" ht="12" customHeight="1" x14ac:dyDescent="0.2"/>
    <row r="882" ht="12" customHeight="1" x14ac:dyDescent="0.2"/>
    <row r="883" ht="12" customHeight="1" x14ac:dyDescent="0.2"/>
    <row r="884" ht="12" customHeight="1" x14ac:dyDescent="0.2"/>
    <row r="885" ht="12" customHeight="1" x14ac:dyDescent="0.2"/>
    <row r="886" ht="12" customHeight="1" x14ac:dyDescent="0.2"/>
    <row r="887" ht="12" customHeight="1" x14ac:dyDescent="0.2"/>
    <row r="888" ht="12" customHeight="1" x14ac:dyDescent="0.2"/>
    <row r="889" ht="12" customHeight="1" x14ac:dyDescent="0.2"/>
    <row r="890" ht="12" customHeight="1" x14ac:dyDescent="0.2"/>
    <row r="891" ht="12" customHeight="1" x14ac:dyDescent="0.2"/>
    <row r="892" ht="12" customHeight="1" x14ac:dyDescent="0.2"/>
    <row r="893" ht="12" customHeight="1" x14ac:dyDescent="0.2"/>
    <row r="894" ht="12" customHeight="1" x14ac:dyDescent="0.2"/>
    <row r="895" ht="12" customHeight="1" x14ac:dyDescent="0.2"/>
    <row r="896" ht="12" customHeight="1" x14ac:dyDescent="0.2"/>
    <row r="897" ht="12" customHeight="1" x14ac:dyDescent="0.2"/>
    <row r="898" ht="12" customHeight="1" x14ac:dyDescent="0.2"/>
    <row r="899" ht="12" customHeight="1" x14ac:dyDescent="0.2"/>
    <row r="900" ht="12" customHeight="1" x14ac:dyDescent="0.2"/>
    <row r="901" ht="12" customHeight="1" x14ac:dyDescent="0.2"/>
    <row r="902" ht="12" customHeight="1" x14ac:dyDescent="0.2"/>
    <row r="903" ht="12" customHeight="1" x14ac:dyDescent="0.2"/>
    <row r="904" ht="12" customHeight="1" x14ac:dyDescent="0.2"/>
    <row r="905" ht="12" customHeight="1" x14ac:dyDescent="0.2"/>
    <row r="906" ht="12" customHeight="1" x14ac:dyDescent="0.2"/>
    <row r="907" ht="12" customHeight="1" x14ac:dyDescent="0.2"/>
    <row r="908" ht="12" customHeight="1" x14ac:dyDescent="0.2"/>
    <row r="909" ht="12" customHeight="1" x14ac:dyDescent="0.2"/>
    <row r="910" ht="12" customHeight="1" x14ac:dyDescent="0.2"/>
    <row r="911" ht="12" customHeight="1" x14ac:dyDescent="0.2"/>
    <row r="912" ht="12" customHeight="1" x14ac:dyDescent="0.2"/>
    <row r="913" ht="12" customHeight="1" x14ac:dyDescent="0.2"/>
    <row r="914" ht="12" customHeight="1" x14ac:dyDescent="0.2"/>
    <row r="915" ht="12" customHeight="1" x14ac:dyDescent="0.2"/>
    <row r="916" ht="12" customHeight="1" x14ac:dyDescent="0.2"/>
    <row r="917" ht="12" customHeight="1" x14ac:dyDescent="0.2"/>
    <row r="918" ht="12" customHeight="1" x14ac:dyDescent="0.2"/>
    <row r="919" ht="12" customHeight="1" x14ac:dyDescent="0.2"/>
    <row r="920" ht="12" customHeight="1" x14ac:dyDescent="0.2"/>
    <row r="921" ht="12" customHeight="1" x14ac:dyDescent="0.2"/>
    <row r="922" ht="12" customHeight="1" x14ac:dyDescent="0.2"/>
    <row r="923" ht="12" customHeight="1" x14ac:dyDescent="0.2"/>
    <row r="924" ht="12" customHeight="1" x14ac:dyDescent="0.2"/>
    <row r="925" ht="12" customHeight="1" x14ac:dyDescent="0.2"/>
    <row r="926" ht="12" customHeight="1" x14ac:dyDescent="0.2"/>
    <row r="927" ht="12" customHeight="1" x14ac:dyDescent="0.2"/>
    <row r="928" ht="12" customHeight="1" x14ac:dyDescent="0.2"/>
    <row r="929" ht="12" customHeight="1" x14ac:dyDescent="0.2"/>
    <row r="930" ht="12" customHeight="1" x14ac:dyDescent="0.2"/>
    <row r="931" ht="12" customHeight="1" x14ac:dyDescent="0.2"/>
    <row r="932" ht="12" customHeight="1" x14ac:dyDescent="0.2"/>
    <row r="933" ht="12" customHeight="1" x14ac:dyDescent="0.2"/>
    <row r="934" ht="12" customHeight="1" x14ac:dyDescent="0.2"/>
    <row r="935" ht="12" customHeight="1" x14ac:dyDescent="0.2"/>
    <row r="936" ht="12" customHeight="1" x14ac:dyDescent="0.2"/>
    <row r="937" ht="12" customHeight="1" x14ac:dyDescent="0.2"/>
    <row r="938" ht="12" customHeight="1" x14ac:dyDescent="0.2"/>
    <row r="939" ht="12" customHeight="1" x14ac:dyDescent="0.2"/>
    <row r="940" ht="12" customHeight="1" x14ac:dyDescent="0.2"/>
    <row r="941" ht="12" customHeight="1" x14ac:dyDescent="0.2"/>
    <row r="942" ht="12" customHeight="1" x14ac:dyDescent="0.2"/>
    <row r="943" ht="12" customHeight="1" x14ac:dyDescent="0.2"/>
    <row r="944" ht="12" customHeight="1" x14ac:dyDescent="0.2"/>
    <row r="945" ht="12" customHeight="1" x14ac:dyDescent="0.2"/>
    <row r="946" ht="12" customHeight="1" x14ac:dyDescent="0.2"/>
    <row r="947" ht="12" customHeight="1" x14ac:dyDescent="0.2"/>
    <row r="948" ht="12" customHeight="1" x14ac:dyDescent="0.2"/>
    <row r="949" ht="12" customHeight="1" x14ac:dyDescent="0.2"/>
    <row r="950" ht="12" customHeight="1" x14ac:dyDescent="0.2"/>
    <row r="951" ht="12" customHeight="1" x14ac:dyDescent="0.2"/>
    <row r="952" ht="12" customHeight="1" x14ac:dyDescent="0.2"/>
    <row r="953" ht="12" customHeight="1" x14ac:dyDescent="0.2"/>
    <row r="954" ht="12" customHeight="1" x14ac:dyDescent="0.2"/>
    <row r="955" ht="12" customHeight="1" x14ac:dyDescent="0.2"/>
    <row r="956" ht="12" customHeight="1" x14ac:dyDescent="0.2"/>
    <row r="957" ht="12" customHeight="1" x14ac:dyDescent="0.2"/>
    <row r="958" ht="12" customHeight="1" x14ac:dyDescent="0.2"/>
    <row r="959" ht="12" customHeight="1" x14ac:dyDescent="0.2"/>
    <row r="960" ht="12" customHeight="1" x14ac:dyDescent="0.2"/>
    <row r="961" ht="12" customHeight="1" x14ac:dyDescent="0.2"/>
    <row r="962" ht="12" customHeight="1" x14ac:dyDescent="0.2"/>
    <row r="963" ht="12" customHeight="1" x14ac:dyDescent="0.2"/>
    <row r="964" ht="12" customHeight="1" x14ac:dyDescent="0.2"/>
    <row r="965" ht="12" customHeight="1" x14ac:dyDescent="0.2"/>
    <row r="966" ht="12" customHeight="1" x14ac:dyDescent="0.2"/>
    <row r="967" ht="12" customHeight="1" x14ac:dyDescent="0.2"/>
    <row r="968" ht="12" customHeight="1" x14ac:dyDescent="0.2"/>
    <row r="969" ht="12" customHeight="1" x14ac:dyDescent="0.2"/>
    <row r="970" ht="12" customHeight="1" x14ac:dyDescent="0.2"/>
    <row r="971" ht="12" customHeight="1" x14ac:dyDescent="0.2"/>
    <row r="972" ht="12" customHeight="1" x14ac:dyDescent="0.2"/>
    <row r="973" ht="12" customHeight="1" x14ac:dyDescent="0.2"/>
    <row r="974" ht="12" customHeight="1" x14ac:dyDescent="0.2"/>
    <row r="975" ht="12" customHeight="1" x14ac:dyDescent="0.2"/>
    <row r="976" ht="12" customHeight="1" x14ac:dyDescent="0.2"/>
    <row r="977" ht="12" customHeight="1" x14ac:dyDescent="0.2"/>
    <row r="978" ht="12" customHeight="1" x14ac:dyDescent="0.2"/>
    <row r="979" ht="12" customHeight="1" x14ac:dyDescent="0.2"/>
    <row r="980" ht="12" customHeight="1" x14ac:dyDescent="0.2"/>
    <row r="981" ht="12" customHeight="1" x14ac:dyDescent="0.2"/>
    <row r="982" ht="12" customHeight="1" x14ac:dyDescent="0.2"/>
    <row r="983" ht="12" customHeight="1" x14ac:dyDescent="0.2"/>
    <row r="984" ht="12" customHeight="1" x14ac:dyDescent="0.2"/>
    <row r="985" ht="12" customHeight="1" x14ac:dyDescent="0.2"/>
    <row r="986" ht="12" customHeight="1" x14ac:dyDescent="0.2"/>
    <row r="987" ht="12" customHeight="1" x14ac:dyDescent="0.2"/>
    <row r="988" ht="12" customHeight="1" x14ac:dyDescent="0.2"/>
    <row r="989" ht="12" customHeight="1" x14ac:dyDescent="0.2"/>
    <row r="990" ht="12" customHeight="1" x14ac:dyDescent="0.2"/>
    <row r="991" ht="12" customHeight="1" x14ac:dyDescent="0.2"/>
    <row r="992" ht="12" customHeight="1" x14ac:dyDescent="0.2"/>
    <row r="993" ht="12" customHeight="1" x14ac:dyDescent="0.2"/>
    <row r="994" ht="12" customHeight="1" x14ac:dyDescent="0.2"/>
    <row r="995" ht="12" customHeight="1" x14ac:dyDescent="0.2"/>
    <row r="996" ht="12" customHeight="1" x14ac:dyDescent="0.2"/>
    <row r="997" ht="12" customHeight="1" x14ac:dyDescent="0.2"/>
    <row r="998" ht="12" customHeight="1" x14ac:dyDescent="0.2"/>
    <row r="999" ht="12" customHeight="1" x14ac:dyDescent="0.2"/>
    <row r="1000" ht="12" customHeight="1" x14ac:dyDescent="0.2"/>
    <row r="1001" ht="12" customHeight="1" x14ac:dyDescent="0.2"/>
    <row r="1002" ht="12" customHeight="1" x14ac:dyDescent="0.2"/>
    <row r="1003" ht="12" customHeight="1" x14ac:dyDescent="0.2"/>
    <row r="1004" ht="12" customHeight="1" x14ac:dyDescent="0.2"/>
    <row r="1005" ht="12" customHeight="1" x14ac:dyDescent="0.2"/>
    <row r="1006" ht="12" customHeight="1" x14ac:dyDescent="0.2"/>
    <row r="1007" ht="12" customHeight="1" x14ac:dyDescent="0.2"/>
    <row r="1008" ht="12" customHeight="1" x14ac:dyDescent="0.2"/>
    <row r="1009" ht="12" customHeight="1" x14ac:dyDescent="0.2"/>
    <row r="1010" ht="12" customHeight="1" x14ac:dyDescent="0.2"/>
    <row r="1011" ht="12" customHeight="1" x14ac:dyDescent="0.2"/>
    <row r="1012" ht="12" customHeight="1" x14ac:dyDescent="0.2"/>
    <row r="1013" ht="12" customHeight="1" x14ac:dyDescent="0.2"/>
    <row r="1014" ht="12" customHeight="1" x14ac:dyDescent="0.2"/>
    <row r="1015" ht="12" customHeight="1" x14ac:dyDescent="0.2"/>
    <row r="1016" ht="12" customHeight="1" x14ac:dyDescent="0.2"/>
    <row r="1017" ht="12" customHeight="1" x14ac:dyDescent="0.2"/>
    <row r="1018" ht="12" customHeight="1" x14ac:dyDescent="0.2"/>
    <row r="1019" ht="12" customHeight="1" x14ac:dyDescent="0.2"/>
    <row r="1020" ht="12" customHeight="1" x14ac:dyDescent="0.2"/>
    <row r="1021" ht="12" customHeight="1" x14ac:dyDescent="0.2"/>
    <row r="1022" ht="12" customHeight="1" x14ac:dyDescent="0.2"/>
    <row r="1023" ht="12" customHeight="1" x14ac:dyDescent="0.2"/>
    <row r="1024" ht="12" customHeight="1" x14ac:dyDescent="0.2"/>
    <row r="1025" ht="12" customHeight="1" x14ac:dyDescent="0.2"/>
    <row r="1026" ht="12" customHeight="1" x14ac:dyDescent="0.2"/>
    <row r="1027" ht="12" customHeight="1" x14ac:dyDescent="0.2"/>
    <row r="1028" ht="12" customHeight="1" x14ac:dyDescent="0.2"/>
    <row r="1029" ht="12" customHeight="1" x14ac:dyDescent="0.2"/>
    <row r="1030" ht="12" customHeight="1" x14ac:dyDescent="0.2"/>
    <row r="1031" ht="12" customHeight="1" x14ac:dyDescent="0.2"/>
    <row r="1032" ht="12" customHeight="1" x14ac:dyDescent="0.2"/>
    <row r="1033" ht="12" customHeight="1" x14ac:dyDescent="0.2"/>
    <row r="1034" ht="12" customHeight="1" x14ac:dyDescent="0.2"/>
  </sheetData>
  <autoFilter ref="A1:AA73" xr:uid="{00000000-0001-0000-0100-000000000000}">
    <filterColumn colId="18" showButton="0"/>
  </autoFilter>
  <mergeCells count="233">
    <mergeCell ref="S1:T1"/>
    <mergeCell ref="A2:A5"/>
    <mergeCell ref="B2:B5"/>
    <mergeCell ref="C2:C5"/>
    <mergeCell ref="D2:D5"/>
    <mergeCell ref="E2:E5"/>
    <mergeCell ref="F2:F5"/>
    <mergeCell ref="G2:G5"/>
    <mergeCell ref="S2:T2"/>
    <mergeCell ref="S3:T3"/>
    <mergeCell ref="S4:T4"/>
    <mergeCell ref="S5:T5"/>
    <mergeCell ref="A6:A9"/>
    <mergeCell ref="B6:B9"/>
    <mergeCell ref="C6:C9"/>
    <mergeCell ref="D6:D9"/>
    <mergeCell ref="E6:E9"/>
    <mergeCell ref="F6:F9"/>
    <mergeCell ref="G6:G9"/>
    <mergeCell ref="S6:T6"/>
    <mergeCell ref="S7:T7"/>
    <mergeCell ref="S8:T8"/>
    <mergeCell ref="S9:T9"/>
    <mergeCell ref="A10:A13"/>
    <mergeCell ref="B10:B13"/>
    <mergeCell ref="C10:C13"/>
    <mergeCell ref="D10:D13"/>
    <mergeCell ref="E10:E13"/>
    <mergeCell ref="F10:F13"/>
    <mergeCell ref="G10:G13"/>
    <mergeCell ref="A18:A21"/>
    <mergeCell ref="B18:B21"/>
    <mergeCell ref="C18:C21"/>
    <mergeCell ref="D18:D21"/>
    <mergeCell ref="E18:E21"/>
    <mergeCell ref="S10:T10"/>
    <mergeCell ref="S11:T11"/>
    <mergeCell ref="S12:T12"/>
    <mergeCell ref="S13:T13"/>
    <mergeCell ref="A14:A17"/>
    <mergeCell ref="B14:B17"/>
    <mergeCell ref="C14:C17"/>
    <mergeCell ref="D14:D17"/>
    <mergeCell ref="E14:E17"/>
    <mergeCell ref="F14:F17"/>
    <mergeCell ref="F18:F21"/>
    <mergeCell ref="G18:G21"/>
    <mergeCell ref="S18:T18"/>
    <mergeCell ref="S19:T19"/>
    <mergeCell ref="S20:T20"/>
    <mergeCell ref="S21:T21"/>
    <mergeCell ref="G14:G17"/>
    <mergeCell ref="S14:T14"/>
    <mergeCell ref="S15:T15"/>
    <mergeCell ref="S16:T16"/>
    <mergeCell ref="S17:T17"/>
    <mergeCell ref="A26:A29"/>
    <mergeCell ref="B26:B29"/>
    <mergeCell ref="C26:C29"/>
    <mergeCell ref="D26:D29"/>
    <mergeCell ref="E26:E29"/>
    <mergeCell ref="A22:A25"/>
    <mergeCell ref="B22:B25"/>
    <mergeCell ref="C22:C25"/>
    <mergeCell ref="D22:D25"/>
    <mergeCell ref="E22:E25"/>
    <mergeCell ref="F26:F29"/>
    <mergeCell ref="G26:G29"/>
    <mergeCell ref="S26:T26"/>
    <mergeCell ref="S27:T27"/>
    <mergeCell ref="S28:T28"/>
    <mergeCell ref="S29:T29"/>
    <mergeCell ref="G22:G25"/>
    <mergeCell ref="S22:T22"/>
    <mergeCell ref="S23:T23"/>
    <mergeCell ref="S24:T24"/>
    <mergeCell ref="S25:T25"/>
    <mergeCell ref="F22:F25"/>
    <mergeCell ref="G30:G31"/>
    <mergeCell ref="S30:T30"/>
    <mergeCell ref="S31:T31"/>
    <mergeCell ref="A32:A34"/>
    <mergeCell ref="B32:B34"/>
    <mergeCell ref="C32:C34"/>
    <mergeCell ref="D32:D34"/>
    <mergeCell ref="E32:E34"/>
    <mergeCell ref="F32:F34"/>
    <mergeCell ref="G32:G34"/>
    <mergeCell ref="A30:A31"/>
    <mergeCell ref="B30:B31"/>
    <mergeCell ref="C30:C31"/>
    <mergeCell ref="D30:D31"/>
    <mergeCell ref="E30:E31"/>
    <mergeCell ref="F30:F31"/>
    <mergeCell ref="S32:T32"/>
    <mergeCell ref="S33:T33"/>
    <mergeCell ref="S34:T34"/>
    <mergeCell ref="A35:A38"/>
    <mergeCell ref="B35:B38"/>
    <mergeCell ref="C35:C38"/>
    <mergeCell ref="D35:D38"/>
    <mergeCell ref="E35:E38"/>
    <mergeCell ref="F35:F38"/>
    <mergeCell ref="G35:G38"/>
    <mergeCell ref="S35:T35"/>
    <mergeCell ref="S36:T36"/>
    <mergeCell ref="S37:T37"/>
    <mergeCell ref="S38:T38"/>
    <mergeCell ref="A39:A42"/>
    <mergeCell ref="B39:B42"/>
    <mergeCell ref="C39:C42"/>
    <mergeCell ref="D39:D42"/>
    <mergeCell ref="E39:E42"/>
    <mergeCell ref="F39:F42"/>
    <mergeCell ref="A46:A49"/>
    <mergeCell ref="B46:B49"/>
    <mergeCell ref="C46:C49"/>
    <mergeCell ref="D46:D49"/>
    <mergeCell ref="E46:E49"/>
    <mergeCell ref="G39:G42"/>
    <mergeCell ref="S39:T39"/>
    <mergeCell ref="S40:T40"/>
    <mergeCell ref="S41:T41"/>
    <mergeCell ref="S42:T42"/>
    <mergeCell ref="A43:A45"/>
    <mergeCell ref="B43:B45"/>
    <mergeCell ref="C43:C45"/>
    <mergeCell ref="D43:D45"/>
    <mergeCell ref="E43:E45"/>
    <mergeCell ref="F46:F49"/>
    <mergeCell ref="G46:G49"/>
    <mergeCell ref="S46:T46"/>
    <mergeCell ref="S47:T47"/>
    <mergeCell ref="S48:T48"/>
    <mergeCell ref="S49:T49"/>
    <mergeCell ref="F43:F45"/>
    <mergeCell ref="G43:G45"/>
    <mergeCell ref="S43:T43"/>
    <mergeCell ref="S44:T44"/>
    <mergeCell ref="S45:T45"/>
    <mergeCell ref="Y53:Y54"/>
    <mergeCell ref="A54:A57"/>
    <mergeCell ref="B54:B57"/>
    <mergeCell ref="C54:C57"/>
    <mergeCell ref="D54:D57"/>
    <mergeCell ref="E54:E57"/>
    <mergeCell ref="F54:F57"/>
    <mergeCell ref="G54:G57"/>
    <mergeCell ref="S54:T54"/>
    <mergeCell ref="S55:T55"/>
    <mergeCell ref="G50:G53"/>
    <mergeCell ref="S50:T50"/>
    <mergeCell ref="W50:W51"/>
    <mergeCell ref="S51:T51"/>
    <mergeCell ref="S52:T52"/>
    <mergeCell ref="S53:T53"/>
    <mergeCell ref="W53:W54"/>
    <mergeCell ref="A50:A53"/>
    <mergeCell ref="B50:B53"/>
    <mergeCell ref="C50:C53"/>
    <mergeCell ref="D50:D53"/>
    <mergeCell ref="E50:E53"/>
    <mergeCell ref="F50:F53"/>
    <mergeCell ref="S56:T56"/>
    <mergeCell ref="S57:T57"/>
    <mergeCell ref="A58:A61"/>
    <mergeCell ref="B58:B61"/>
    <mergeCell ref="C58:C61"/>
    <mergeCell ref="D58:D61"/>
    <mergeCell ref="E58:E61"/>
    <mergeCell ref="F58:F61"/>
    <mergeCell ref="G58:G61"/>
    <mergeCell ref="S58:T58"/>
    <mergeCell ref="W58:W59"/>
    <mergeCell ref="Y58:Y59"/>
    <mergeCell ref="S59:T59"/>
    <mergeCell ref="S60:T60"/>
    <mergeCell ref="S61:T61"/>
    <mergeCell ref="A62:A65"/>
    <mergeCell ref="B62:B65"/>
    <mergeCell ref="C62:C65"/>
    <mergeCell ref="D62:D65"/>
    <mergeCell ref="E62:E65"/>
    <mergeCell ref="F62:F65"/>
    <mergeCell ref="G62:G65"/>
    <mergeCell ref="S62:T62"/>
    <mergeCell ref="W62:W64"/>
    <mergeCell ref="X62:X64"/>
    <mergeCell ref="Y62:Y64"/>
    <mergeCell ref="S63:T63"/>
    <mergeCell ref="S64:T64"/>
    <mergeCell ref="S65:T65"/>
    <mergeCell ref="G66:G68"/>
    <mergeCell ref="S66:T66"/>
    <mergeCell ref="S67:T67"/>
    <mergeCell ref="S68:T68"/>
    <mergeCell ref="A69:A71"/>
    <mergeCell ref="B69:B71"/>
    <mergeCell ref="C69:C71"/>
    <mergeCell ref="D69:D71"/>
    <mergeCell ref="E69:E71"/>
    <mergeCell ref="F69:F71"/>
    <mergeCell ref="A66:A68"/>
    <mergeCell ref="B66:B68"/>
    <mergeCell ref="C66:C68"/>
    <mergeCell ref="D66:D68"/>
    <mergeCell ref="E66:E68"/>
    <mergeCell ref="F66:F68"/>
    <mergeCell ref="A80:E80"/>
    <mergeCell ref="G80:T80"/>
    <mergeCell ref="A81:E81"/>
    <mergeCell ref="G81:T81"/>
    <mergeCell ref="A82:B82"/>
    <mergeCell ref="C82:E82"/>
    <mergeCell ref="G82:Q82"/>
    <mergeCell ref="R82:S82"/>
    <mergeCell ref="G69:G71"/>
    <mergeCell ref="S69:T69"/>
    <mergeCell ref="S70:T70"/>
    <mergeCell ref="S71:T71"/>
    <mergeCell ref="A72:O72"/>
    <mergeCell ref="A73:N73"/>
    <mergeCell ref="G85:Q85"/>
    <mergeCell ref="R85:S85"/>
    <mergeCell ref="A87:T87"/>
    <mergeCell ref="A83:B83"/>
    <mergeCell ref="C83:E83"/>
    <mergeCell ref="G83:Q83"/>
    <mergeCell ref="R83:S83"/>
    <mergeCell ref="A84:B84"/>
    <mergeCell ref="C84:E84"/>
    <mergeCell ref="G84:Q84"/>
    <mergeCell ref="R84:S84"/>
  </mergeCells>
  <dataValidations count="1">
    <dataValidation type="decimal" operator="greaterThanOrEqual" allowBlank="1" showInputMessage="1" showErrorMessage="1" prompt=" - " sqref="N2:N71" xr:uid="{98EAE772-29D9-45F7-993F-2D2ABA12D74E}">
      <formula1>0</formula1>
    </dataValidation>
  </dataValidations>
  <pageMargins left="0.70866141732283472" right="0.70866141732283472" top="0.74803149606299213" bottom="0.74803149606299213" header="0" footer="0"/>
  <pageSetup paperSize="5" scale="68"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Plan de Mejoramiento CUARTO </vt:lpstr>
      <vt:lpstr>'Plan de Mejoramiento CUARTO '!Títulos_a_imprimir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dc:creator>
  <cp:lastModifiedBy>Tesoreria</cp:lastModifiedBy>
  <dcterms:created xsi:type="dcterms:W3CDTF">2026-01-30T21:37:42Z</dcterms:created>
  <dcterms:modified xsi:type="dcterms:W3CDTF">2026-01-30T21:45:18Z</dcterms:modified>
</cp:coreProperties>
</file>